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6b805031574c385/Documentos/"/>
    </mc:Choice>
  </mc:AlternateContent>
  <xr:revisionPtr revIDLastSave="1275" documentId="8_{B2AF761F-831A-45F5-9414-7BE4F89D50F2}" xr6:coauthVersionLast="47" xr6:coauthVersionMax="47" xr10:uidLastSave="{31A26807-2848-4210-8AAC-F885B8495896}"/>
  <bookViews>
    <workbookView xWindow="-108" yWindow="-108" windowWidth="23256" windowHeight="12456" xr2:uid="{5B2DDED8-428D-41A1-840D-7749F41C206B}"/>
  </bookViews>
  <sheets>
    <sheet name="Kcal" sheetId="2" r:id="rId1"/>
    <sheet name="Ndpcal%" sheetId="1" r:id="rId2"/>
    <sheet name="CURVA ABC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25" i="1"/>
  <c r="L36" i="1"/>
  <c r="L47" i="1"/>
  <c r="L58" i="1"/>
  <c r="L3" i="1"/>
  <c r="K3" i="1"/>
  <c r="F3" i="2"/>
  <c r="E35" i="5"/>
  <c r="E36" i="5"/>
  <c r="F36" i="5" s="1"/>
  <c r="E37" i="5"/>
  <c r="F37" i="5" s="1"/>
  <c r="E38" i="5"/>
  <c r="F38" i="5" s="1"/>
  <c r="E39" i="5"/>
  <c r="F39" i="5" s="1"/>
  <c r="E40" i="5"/>
  <c r="F40" i="5" s="1"/>
  <c r="E41" i="5"/>
  <c r="F41" i="5" s="1"/>
  <c r="E42" i="5"/>
  <c r="F42" i="5" s="1"/>
  <c r="E43" i="5"/>
  <c r="F43" i="5" s="1"/>
  <c r="E34" i="5"/>
  <c r="E20" i="5"/>
  <c r="F20" i="5" s="1"/>
  <c r="E21" i="5"/>
  <c r="F21" i="5" s="1"/>
  <c r="E22" i="5"/>
  <c r="E23" i="5"/>
  <c r="E24" i="5"/>
  <c r="E25" i="5"/>
  <c r="E26" i="5"/>
  <c r="E27" i="5"/>
  <c r="F27" i="5" s="1"/>
  <c r="E28" i="5"/>
  <c r="F28" i="5" s="1"/>
  <c r="E29" i="5"/>
  <c r="F29" i="5" s="1"/>
  <c r="E30" i="5"/>
  <c r="F30" i="5" s="1"/>
  <c r="E31" i="5"/>
  <c r="E32" i="5"/>
  <c r="E19" i="5"/>
  <c r="F19" i="5" s="1"/>
  <c r="E4" i="5"/>
  <c r="E5" i="5"/>
  <c r="F5" i="5" s="1"/>
  <c r="E6" i="5"/>
  <c r="E7" i="5"/>
  <c r="E8" i="5"/>
  <c r="E9" i="5"/>
  <c r="E10" i="5"/>
  <c r="F10" i="5" s="1"/>
  <c r="E11" i="5"/>
  <c r="F11" i="5" s="1"/>
  <c r="E12" i="5"/>
  <c r="F12" i="5" s="1"/>
  <c r="E13" i="5"/>
  <c r="F13" i="5" s="1"/>
  <c r="E14" i="5"/>
  <c r="F14" i="5" s="1"/>
  <c r="E15" i="5"/>
  <c r="F15" i="5" s="1"/>
  <c r="E16" i="5"/>
  <c r="E17" i="5"/>
  <c r="F22" i="5"/>
  <c r="F23" i="5"/>
  <c r="F24" i="5"/>
  <c r="F25" i="5"/>
  <c r="F26" i="5"/>
  <c r="F31" i="5"/>
  <c r="F32" i="5"/>
  <c r="F34" i="5"/>
  <c r="F35" i="5"/>
  <c r="F4" i="5"/>
  <c r="F6" i="5"/>
  <c r="F7" i="5"/>
  <c r="F8" i="5"/>
  <c r="F9" i="5"/>
  <c r="F16" i="5"/>
  <c r="F17" i="5"/>
  <c r="E3" i="5"/>
  <c r="F3" i="5" s="1"/>
  <c r="E68" i="2"/>
  <c r="E67" i="2"/>
  <c r="E66" i="2"/>
  <c r="E65" i="2"/>
  <c r="E64" i="2"/>
  <c r="E63" i="2"/>
  <c r="E62" i="2"/>
  <c r="E61" i="2"/>
  <c r="E60" i="2"/>
  <c r="E59" i="2"/>
  <c r="E58" i="2"/>
  <c r="F58" i="2" s="1"/>
  <c r="E57" i="2"/>
  <c r="E56" i="2"/>
  <c r="E55" i="2"/>
  <c r="E54" i="2"/>
  <c r="E53" i="2"/>
  <c r="E52" i="2"/>
  <c r="E51" i="2"/>
  <c r="E50" i="2"/>
  <c r="E49" i="2"/>
  <c r="E48" i="2"/>
  <c r="E47" i="2"/>
  <c r="F47" i="2" s="1"/>
  <c r="E46" i="2"/>
  <c r="E45" i="2"/>
  <c r="E44" i="2"/>
  <c r="E43" i="2"/>
  <c r="E42" i="2"/>
  <c r="E41" i="2"/>
  <c r="E40" i="2"/>
  <c r="E39" i="2"/>
  <c r="E38" i="2"/>
  <c r="E37" i="2"/>
  <c r="E36" i="2"/>
  <c r="F36" i="2" s="1"/>
  <c r="E35" i="2"/>
  <c r="E34" i="2"/>
  <c r="E33" i="2"/>
  <c r="E32" i="2"/>
  <c r="E31" i="2"/>
  <c r="E30" i="2"/>
  <c r="E29" i="2"/>
  <c r="E28" i="2"/>
  <c r="E27" i="2"/>
  <c r="E26" i="2"/>
  <c r="E25" i="2"/>
  <c r="F25" i="2" s="1"/>
  <c r="E24" i="2"/>
  <c r="E23" i="2"/>
  <c r="E22" i="2"/>
  <c r="E21" i="2"/>
  <c r="E20" i="2"/>
  <c r="E19" i="2"/>
  <c r="E18" i="2"/>
  <c r="E17" i="2"/>
  <c r="E16" i="2"/>
  <c r="E15" i="2"/>
  <c r="E14" i="2"/>
  <c r="F14" i="2" s="1"/>
  <c r="E13" i="2"/>
  <c r="E12" i="2"/>
  <c r="E11" i="2"/>
  <c r="E10" i="2"/>
  <c r="E9" i="2"/>
  <c r="E8" i="2"/>
  <c r="E7" i="2"/>
  <c r="E6" i="2"/>
  <c r="E5" i="2"/>
  <c r="E4" i="2"/>
  <c r="E3" i="2"/>
  <c r="I14" i="1"/>
  <c r="I25" i="1"/>
  <c r="I3" i="1"/>
  <c r="F20" i="1"/>
  <c r="I36" i="1"/>
  <c r="I47" i="1"/>
  <c r="I58" i="1"/>
  <c r="F4" i="1"/>
  <c r="G4" i="1" s="1"/>
  <c r="F5" i="1"/>
  <c r="G5" i="1" s="1"/>
  <c r="F6" i="1"/>
  <c r="G6" i="1" s="1"/>
  <c r="F7" i="1"/>
  <c r="G7" i="1" s="1"/>
  <c r="F8" i="1"/>
  <c r="G8" i="1" s="1"/>
  <c r="F9" i="1"/>
  <c r="G9" i="1" s="1"/>
  <c r="F10" i="1"/>
  <c r="G10" i="1" s="1"/>
  <c r="F11" i="1"/>
  <c r="G11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1" i="1"/>
  <c r="G21" i="1" s="1"/>
  <c r="F22" i="1"/>
  <c r="G22" i="1" s="1"/>
  <c r="F25" i="1"/>
  <c r="G25" i="1" s="1"/>
  <c r="F26" i="1"/>
  <c r="G26" i="1" s="1"/>
  <c r="F27" i="1"/>
  <c r="G27" i="1" s="1"/>
  <c r="F28" i="1"/>
  <c r="G28" i="1" s="1"/>
  <c r="F29" i="1"/>
  <c r="G29" i="1" s="1"/>
  <c r="F30" i="1"/>
  <c r="G30" i="1" s="1"/>
  <c r="F31" i="1"/>
  <c r="G31" i="1" s="1"/>
  <c r="F32" i="1"/>
  <c r="G32" i="1" s="1"/>
  <c r="F33" i="1"/>
  <c r="G33" i="1" s="1"/>
  <c r="F36" i="1"/>
  <c r="G36" i="1" s="1"/>
  <c r="F37" i="1"/>
  <c r="G37" i="1" s="1"/>
  <c r="F38" i="1"/>
  <c r="G38" i="1" s="1"/>
  <c r="F39" i="1"/>
  <c r="G39" i="1" s="1"/>
  <c r="F40" i="1"/>
  <c r="G40" i="1" s="1"/>
  <c r="F41" i="1"/>
  <c r="G41" i="1" s="1"/>
  <c r="F42" i="1"/>
  <c r="G42" i="1" s="1"/>
  <c r="F43" i="1"/>
  <c r="G43" i="1" s="1"/>
  <c r="F44" i="1"/>
  <c r="G44" i="1" s="1"/>
  <c r="F47" i="1"/>
  <c r="G47" i="1" s="1"/>
  <c r="F48" i="1"/>
  <c r="G48" i="1" s="1"/>
  <c r="F49" i="1"/>
  <c r="G49" i="1" s="1"/>
  <c r="F50" i="1"/>
  <c r="G50" i="1" s="1"/>
  <c r="F51" i="1"/>
  <c r="G51" i="1" s="1"/>
  <c r="F52" i="1"/>
  <c r="G52" i="1" s="1"/>
  <c r="F53" i="1"/>
  <c r="G53" i="1" s="1"/>
  <c r="F54" i="1"/>
  <c r="G54" i="1" s="1"/>
  <c r="F55" i="1"/>
  <c r="G55" i="1" s="1"/>
  <c r="F58" i="1"/>
  <c r="G58" i="1" s="1"/>
  <c r="F59" i="1"/>
  <c r="G59" i="1" s="1"/>
  <c r="F60" i="1"/>
  <c r="G60" i="1" s="1"/>
  <c r="F61" i="1"/>
  <c r="G61" i="1" s="1"/>
  <c r="F62" i="1"/>
  <c r="G62" i="1" s="1"/>
  <c r="F63" i="1"/>
  <c r="G63" i="1" s="1"/>
  <c r="F64" i="1"/>
  <c r="G64" i="1" s="1"/>
  <c r="F65" i="1"/>
  <c r="G65" i="1" s="1"/>
  <c r="F66" i="1"/>
  <c r="G66" i="1" s="1"/>
  <c r="F3" i="1"/>
  <c r="G3" i="1" s="1"/>
  <c r="F44" i="5" l="1"/>
  <c r="F33" i="5"/>
  <c r="F18" i="5"/>
  <c r="G20" i="1"/>
  <c r="H14" i="1" s="1"/>
  <c r="J14" i="1" s="1"/>
  <c r="H58" i="1"/>
  <c r="J58" i="1" s="1"/>
  <c r="H47" i="1"/>
  <c r="J47" i="1" s="1"/>
  <c r="H36" i="1"/>
  <c r="J36" i="1" s="1"/>
  <c r="H25" i="1"/>
  <c r="J25" i="1" s="1"/>
  <c r="H3" i="1"/>
  <c r="J3" i="1" s="1"/>
  <c r="F45" i="5" l="1"/>
  <c r="K47" i="1"/>
  <c r="K58" i="1"/>
  <c r="K36" i="1"/>
  <c r="K25" i="1"/>
  <c r="K14" i="1"/>
</calcChain>
</file>

<file path=xl/sharedStrings.xml><?xml version="1.0" encoding="utf-8"?>
<sst xmlns="http://schemas.openxmlformats.org/spreadsheetml/2006/main" count="248" uniqueCount="79">
  <si>
    <t>DIA</t>
  </si>
  <si>
    <t>ALIMENTO</t>
  </si>
  <si>
    <t>Kcal por 100g</t>
  </si>
  <si>
    <t>Kcal por quantidade</t>
  </si>
  <si>
    <t>Kcal Total</t>
  </si>
  <si>
    <t>SEGUNDA</t>
  </si>
  <si>
    <t>alface crespa</t>
  </si>
  <si>
    <t>pepino</t>
  </si>
  <si>
    <t>agrião</t>
  </si>
  <si>
    <t>beterraba</t>
  </si>
  <si>
    <t xml:space="preserve">farinha </t>
  </si>
  <si>
    <t>arroz</t>
  </si>
  <si>
    <t>feijão</t>
  </si>
  <si>
    <t>sobrecoxa</t>
  </si>
  <si>
    <t>couve-flor cozida</t>
  </si>
  <si>
    <t>suco polpa morango</t>
  </si>
  <si>
    <t>banana</t>
  </si>
  <si>
    <t>TERÇA</t>
  </si>
  <si>
    <t>rúcula</t>
  </si>
  <si>
    <t>tomate</t>
  </si>
  <si>
    <t>repolho roxo</t>
  </si>
  <si>
    <t>azeitona</t>
  </si>
  <si>
    <t>carne moída</t>
  </si>
  <si>
    <t>abóbora</t>
  </si>
  <si>
    <t>suco polpa manga</t>
  </si>
  <si>
    <t>melancia</t>
  </si>
  <si>
    <t>QUARTA</t>
  </si>
  <si>
    <t>repolho verde</t>
  </si>
  <si>
    <t>cenoura</t>
  </si>
  <si>
    <t>alface lisa</t>
  </si>
  <si>
    <t>pimentão</t>
  </si>
  <si>
    <t>tilápia</t>
  </si>
  <si>
    <t>berinjela empanada</t>
  </si>
  <si>
    <t>suco polpa goiaba</t>
  </si>
  <si>
    <t>maçã</t>
  </si>
  <si>
    <t>QUINTA</t>
  </si>
  <si>
    <t>chicória</t>
  </si>
  <si>
    <t>carne cozida</t>
  </si>
  <si>
    <t>chuchu cozido</t>
  </si>
  <si>
    <t>suco polpa acerola</t>
  </si>
  <si>
    <t>caqui chocolate</t>
  </si>
  <si>
    <t>SEXTA</t>
  </si>
  <si>
    <t>almeirão</t>
  </si>
  <si>
    <t xml:space="preserve">filé de peito </t>
  </si>
  <si>
    <t>creme de milho</t>
  </si>
  <si>
    <t>suco polpa abacaxi</t>
  </si>
  <si>
    <t>melão</t>
  </si>
  <si>
    <t>SÁBADO</t>
  </si>
  <si>
    <t>pernil</t>
  </si>
  <si>
    <t>abacaxi</t>
  </si>
  <si>
    <t>suco polpa maracujá</t>
  </si>
  <si>
    <t>laranja</t>
  </si>
  <si>
    <t>QUANTIDADE</t>
  </si>
  <si>
    <t>PTN 100</t>
  </si>
  <si>
    <t>PTN REAL</t>
  </si>
  <si>
    <t>PTN ABSORVÍVEL</t>
  </si>
  <si>
    <t>PTN TOTAL</t>
  </si>
  <si>
    <t>KCAL TOTAL</t>
  </si>
  <si>
    <t>PTN em KCAL</t>
  </si>
  <si>
    <t>NDPCal%</t>
  </si>
  <si>
    <t>SITUAÇÃO</t>
  </si>
  <si>
    <t>almondegas</t>
  </si>
  <si>
    <t>calabresa</t>
  </si>
  <si>
    <t>músculo bovino</t>
  </si>
  <si>
    <t>ovos</t>
  </si>
  <si>
    <t>Alimento</t>
  </si>
  <si>
    <t>Preço por kg (R$)</t>
  </si>
  <si>
    <t>Quantidade em kg</t>
  </si>
  <si>
    <t>Custo Total</t>
  </si>
  <si>
    <t xml:space="preserve">% </t>
  </si>
  <si>
    <t>Classificação ABC</t>
  </si>
  <si>
    <t>A</t>
  </si>
  <si>
    <t>TOTAL A</t>
  </si>
  <si>
    <t>B</t>
  </si>
  <si>
    <t>TOTAL B</t>
  </si>
  <si>
    <t>C</t>
  </si>
  <si>
    <t>TOTAL C</t>
  </si>
  <si>
    <t>TOTAL ABC</t>
  </si>
  <si>
    <t>farinha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</si>
</sst>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7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43" fontId="0" fillId="0" borderId="0" xfId="1" applyFont="1" applyBorder="1" applyAlignment="1">
      <alignment horizontal="center" vertical="center"/>
    </xf>
    <xf numFmtId="164" fontId="0" fillId="0" borderId="0" xfId="0" applyNumberFormat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8" xfId="0" applyBorder="1"/>
    <xf numFmtId="0" fontId="0" fillId="0" borderId="3" xfId="0" applyBorder="1"/>
    <xf numFmtId="0" fontId="0" fillId="2" borderId="9" xfId="0" applyFill="1" applyBorder="1" applyAlignment="1">
      <alignment horizontal="center" vertical="center"/>
    </xf>
    <xf numFmtId="164" fontId="0" fillId="0" borderId="4" xfId="0" applyNumberFormat="1" applyBorder="1"/>
    <xf numFmtId="0" fontId="0" fillId="0" borderId="4" xfId="0" applyBorder="1"/>
    <xf numFmtId="0" fontId="2" fillId="0" borderId="10" xfId="0" applyFont="1" applyBorder="1"/>
    <xf numFmtId="164" fontId="2" fillId="0" borderId="10" xfId="0" applyNumberFormat="1" applyFont="1" applyBorder="1"/>
    <xf numFmtId="2" fontId="2" fillId="0" borderId="10" xfId="0" applyNumberFormat="1" applyFont="1" applyBorder="1"/>
    <xf numFmtId="0" fontId="3" fillId="2" borderId="10" xfId="0" applyFont="1" applyFill="1" applyBorder="1"/>
    <xf numFmtId="164" fontId="3" fillId="2" borderId="10" xfId="0" applyNumberFormat="1" applyFont="1" applyFill="1" applyBorder="1"/>
    <xf numFmtId="164" fontId="3" fillId="2" borderId="10" xfId="0" applyNumberFormat="1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43" fontId="0" fillId="0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3" fontId="0" fillId="0" borderId="5" xfId="1" applyFont="1" applyBorder="1" applyAlignment="1">
      <alignment horizontal="center" vertical="center" wrapText="1"/>
    </xf>
    <xf numFmtId="43" fontId="0" fillId="0" borderId="6" xfId="1" applyFont="1" applyBorder="1" applyAlignment="1">
      <alignment horizontal="center" vertical="center" wrapText="1"/>
    </xf>
    <xf numFmtId="43" fontId="0" fillId="0" borderId="7" xfId="1" applyFont="1" applyBorder="1" applyAlignment="1">
      <alignment horizontal="center" vertical="center" wrapText="1"/>
    </xf>
    <xf numFmtId="43" fontId="0" fillId="0" borderId="2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7" fontId="0" fillId="0" borderId="11" xfId="1" applyNumberFormat="1" applyFont="1" applyBorder="1" applyAlignment="1">
      <alignment horizontal="center" vertical="center"/>
    </xf>
    <xf numFmtId="167" fontId="0" fillId="0" borderId="12" xfId="1" applyNumberFormat="1" applyFont="1" applyBorder="1" applyAlignment="1">
      <alignment horizontal="center" vertical="center"/>
    </xf>
    <xf numFmtId="167" fontId="0" fillId="0" borderId="2" xfId="1" applyNumberFormat="1" applyFont="1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188CA-1A83-4BAB-B1BE-F8837B5E9389}">
  <dimension ref="B2:F68"/>
  <sheetViews>
    <sheetView tabSelected="1" workbookViewId="0">
      <selection activeCell="F3" sqref="F3:F13"/>
    </sheetView>
  </sheetViews>
  <sheetFormatPr defaultRowHeight="14.4" x14ac:dyDescent="0.3"/>
  <cols>
    <col min="1" max="1" width="3.5546875" customWidth="1"/>
    <col min="2" max="2" width="9.6640625" bestFit="1" customWidth="1"/>
    <col min="3" max="3" width="18.6640625" bestFit="1" customWidth="1"/>
    <col min="4" max="4" width="12.44140625" bestFit="1" customWidth="1"/>
    <col min="5" max="5" width="18" bestFit="1" customWidth="1"/>
  </cols>
  <sheetData>
    <row r="2" spans="2:6" x14ac:dyDescent="0.3">
      <c r="B2" s="1" t="s">
        <v>0</v>
      </c>
      <c r="C2" s="1" t="s">
        <v>1</v>
      </c>
      <c r="D2" s="6" t="s">
        <v>2</v>
      </c>
      <c r="E2" s="7" t="s">
        <v>3</v>
      </c>
      <c r="F2" s="10" t="s">
        <v>4</v>
      </c>
    </row>
    <row r="3" spans="2:6" x14ac:dyDescent="0.3">
      <c r="B3" s="21" t="s">
        <v>5</v>
      </c>
      <c r="C3" s="2" t="s">
        <v>6</v>
      </c>
      <c r="D3" s="2">
        <v>11</v>
      </c>
      <c r="E3" s="8">
        <f>(D3*'Ndpcal%'!D3)/100</f>
        <v>3.3</v>
      </c>
      <c r="F3" s="22">
        <f>SUM(E3:E13)</f>
        <v>700.8</v>
      </c>
    </row>
    <row r="4" spans="2:6" x14ac:dyDescent="0.3">
      <c r="B4" s="21"/>
      <c r="C4" s="2" t="s">
        <v>7</v>
      </c>
      <c r="D4" s="2">
        <v>10</v>
      </c>
      <c r="E4" s="9">
        <f>(D4*'Ndpcal%'!D4)/100</f>
        <v>5</v>
      </c>
      <c r="F4" s="23"/>
    </row>
    <row r="5" spans="2:6" x14ac:dyDescent="0.3">
      <c r="B5" s="21"/>
      <c r="C5" s="2" t="s">
        <v>8</v>
      </c>
      <c r="D5" s="2">
        <v>17</v>
      </c>
      <c r="E5" s="9">
        <f>(D5*'Ndpcal%'!D5)/100</f>
        <v>5.0999999999999996</v>
      </c>
      <c r="F5" s="23"/>
    </row>
    <row r="6" spans="2:6" x14ac:dyDescent="0.3">
      <c r="B6" s="21"/>
      <c r="C6" s="2" t="s">
        <v>9</v>
      </c>
      <c r="D6" s="2">
        <v>32</v>
      </c>
      <c r="E6" s="9">
        <f>(D6*'Ndpcal%'!D6)/100</f>
        <v>12.8</v>
      </c>
      <c r="F6" s="23"/>
    </row>
    <row r="7" spans="2:6" x14ac:dyDescent="0.3">
      <c r="B7" s="21"/>
      <c r="C7" s="2" t="s">
        <v>10</v>
      </c>
      <c r="D7" s="2">
        <v>365</v>
      </c>
      <c r="E7" s="9">
        <f>(D7*'Ndpcal%'!D7)/100</f>
        <v>146</v>
      </c>
      <c r="F7" s="23"/>
    </row>
    <row r="8" spans="2:6" x14ac:dyDescent="0.3">
      <c r="B8" s="21"/>
      <c r="C8" s="2" t="s">
        <v>11</v>
      </c>
      <c r="D8" s="2">
        <v>128</v>
      </c>
      <c r="E8" s="9">
        <f>(D8*'Ndpcal%'!D8)/100</f>
        <v>128</v>
      </c>
      <c r="F8" s="23"/>
    </row>
    <row r="9" spans="2:6" x14ac:dyDescent="0.3">
      <c r="B9" s="21"/>
      <c r="C9" s="2" t="s">
        <v>12</v>
      </c>
      <c r="D9" s="2">
        <v>76</v>
      </c>
      <c r="E9" s="9">
        <f>(D9*'Ndpcal%'!D9)/100</f>
        <v>45.6</v>
      </c>
      <c r="F9" s="23"/>
    </row>
    <row r="10" spans="2:6" x14ac:dyDescent="0.3">
      <c r="B10" s="21"/>
      <c r="C10" s="2" t="s">
        <v>13</v>
      </c>
      <c r="D10" s="2">
        <v>260</v>
      </c>
      <c r="E10" s="9">
        <f>(D10*'Ndpcal%'!D10)/100</f>
        <v>234</v>
      </c>
      <c r="F10" s="23"/>
    </row>
    <row r="11" spans="2:6" x14ac:dyDescent="0.3">
      <c r="B11" s="21"/>
      <c r="C11" s="2" t="s">
        <v>14</v>
      </c>
      <c r="D11" s="2">
        <v>25</v>
      </c>
      <c r="E11" s="9">
        <f>(D11*'Ndpcal%'!D11)/100</f>
        <v>15</v>
      </c>
      <c r="F11" s="23"/>
    </row>
    <row r="12" spans="2:6" x14ac:dyDescent="0.3">
      <c r="B12" s="21"/>
      <c r="C12" s="2" t="s">
        <v>15</v>
      </c>
      <c r="D12" s="2">
        <v>50</v>
      </c>
      <c r="E12" s="9">
        <f>(D12*'Ndpcal%'!D12)/100</f>
        <v>60</v>
      </c>
      <c r="F12" s="23"/>
    </row>
    <row r="13" spans="2:6" x14ac:dyDescent="0.3">
      <c r="B13" s="21"/>
      <c r="C13" s="2" t="s">
        <v>16</v>
      </c>
      <c r="D13" s="2">
        <v>92</v>
      </c>
      <c r="E13" s="9">
        <f>(D13*'Ndpcal%'!D13)/100</f>
        <v>46</v>
      </c>
      <c r="F13" s="24"/>
    </row>
    <row r="14" spans="2:6" x14ac:dyDescent="0.3">
      <c r="B14" s="21" t="s">
        <v>17</v>
      </c>
      <c r="C14" s="2" t="s">
        <v>18</v>
      </c>
      <c r="D14" s="2">
        <v>13</v>
      </c>
      <c r="E14" s="2">
        <f>(D14*'Ndpcal%'!D14)/100</f>
        <v>3.9</v>
      </c>
      <c r="F14" s="25">
        <f>SUM(E14:E24)</f>
        <v>720.80000000000007</v>
      </c>
    </row>
    <row r="15" spans="2:6" x14ac:dyDescent="0.3">
      <c r="B15" s="21"/>
      <c r="C15" s="2" t="s">
        <v>19</v>
      </c>
      <c r="D15" s="2">
        <v>15</v>
      </c>
      <c r="E15" s="2">
        <f>(D15*'Ndpcal%'!D15)/100</f>
        <v>7.5</v>
      </c>
      <c r="F15" s="20"/>
    </row>
    <row r="16" spans="2:6" x14ac:dyDescent="0.3">
      <c r="B16" s="21"/>
      <c r="C16" s="2" t="s">
        <v>20</v>
      </c>
      <c r="D16" s="2">
        <v>31</v>
      </c>
      <c r="E16" s="2">
        <f>(D16*'Ndpcal%'!D16)/100</f>
        <v>9.3000000000000007</v>
      </c>
      <c r="F16" s="20"/>
    </row>
    <row r="17" spans="2:6" x14ac:dyDescent="0.3">
      <c r="B17" s="21"/>
      <c r="C17" s="2" t="s">
        <v>21</v>
      </c>
      <c r="D17" s="2">
        <v>194</v>
      </c>
      <c r="E17" s="2">
        <f>(D17*'Ndpcal%'!D17)/100</f>
        <v>77.599999999999994</v>
      </c>
      <c r="F17" s="20"/>
    </row>
    <row r="18" spans="2:6" x14ac:dyDescent="0.3">
      <c r="B18" s="21"/>
      <c r="C18" s="2" t="s">
        <v>10</v>
      </c>
      <c r="D18" s="2">
        <v>365</v>
      </c>
      <c r="E18" s="2">
        <f>(D18*'Ndpcal%'!D18)/100</f>
        <v>146</v>
      </c>
      <c r="F18" s="20"/>
    </row>
    <row r="19" spans="2:6" x14ac:dyDescent="0.3">
      <c r="B19" s="21"/>
      <c r="C19" s="2" t="s">
        <v>11</v>
      </c>
      <c r="D19" s="2">
        <v>128</v>
      </c>
      <c r="E19" s="2">
        <f>(D19*'Ndpcal%'!D19)/100</f>
        <v>128</v>
      </c>
      <c r="F19" s="20"/>
    </row>
    <row r="20" spans="2:6" x14ac:dyDescent="0.3">
      <c r="B20" s="21"/>
      <c r="C20" s="2" t="s">
        <v>12</v>
      </c>
      <c r="D20" s="2">
        <v>76</v>
      </c>
      <c r="E20" s="2">
        <f>(D20*'Ndpcal%'!D20)/100</f>
        <v>45.6</v>
      </c>
      <c r="F20" s="20"/>
    </row>
    <row r="21" spans="2:6" x14ac:dyDescent="0.3">
      <c r="B21" s="21"/>
      <c r="C21" s="2" t="s">
        <v>22</v>
      </c>
      <c r="D21" s="2">
        <v>212</v>
      </c>
      <c r="E21" s="2">
        <f>(D21*'Ndpcal%'!D21)/100</f>
        <v>212</v>
      </c>
      <c r="F21" s="20"/>
    </row>
    <row r="22" spans="2:6" x14ac:dyDescent="0.3">
      <c r="B22" s="21"/>
      <c r="C22" s="2" t="s">
        <v>23</v>
      </c>
      <c r="D22" s="2">
        <v>48</v>
      </c>
      <c r="E22" s="2">
        <f>(D22*'Ndpcal%'!D22)/100</f>
        <v>14.4</v>
      </c>
      <c r="F22" s="20"/>
    </row>
    <row r="23" spans="2:6" x14ac:dyDescent="0.3">
      <c r="B23" s="21"/>
      <c r="C23" s="2" t="s">
        <v>24</v>
      </c>
      <c r="D23" s="2">
        <v>60</v>
      </c>
      <c r="E23" s="2">
        <f>(D23*'Ndpcal%'!D23)/100</f>
        <v>60</v>
      </c>
      <c r="F23" s="20"/>
    </row>
    <row r="24" spans="2:6" x14ac:dyDescent="0.3">
      <c r="B24" s="21"/>
      <c r="C24" s="2" t="s">
        <v>25</v>
      </c>
      <c r="D24" s="2">
        <v>33</v>
      </c>
      <c r="E24" s="2">
        <f>(D24*'Ndpcal%'!D24)/100</f>
        <v>16.5</v>
      </c>
      <c r="F24" s="20"/>
    </row>
    <row r="25" spans="2:6" x14ac:dyDescent="0.3">
      <c r="B25" s="21" t="s">
        <v>26</v>
      </c>
      <c r="C25" s="2" t="s">
        <v>27</v>
      </c>
      <c r="D25" s="2">
        <v>17</v>
      </c>
      <c r="E25" s="2">
        <f>(D25*'Ndpcal%'!D25)/100</f>
        <v>8.5</v>
      </c>
      <c r="F25" s="20">
        <f>SUM(E25:E35)</f>
        <v>698.85</v>
      </c>
    </row>
    <row r="26" spans="2:6" x14ac:dyDescent="0.3">
      <c r="B26" s="21"/>
      <c r="C26" s="2" t="s">
        <v>28</v>
      </c>
      <c r="D26" s="2">
        <v>30</v>
      </c>
      <c r="E26" s="2">
        <f>(D26*'Ndpcal%'!D26)/100</f>
        <v>15</v>
      </c>
      <c r="F26" s="20"/>
    </row>
    <row r="27" spans="2:6" x14ac:dyDescent="0.3">
      <c r="B27" s="21"/>
      <c r="C27" s="2" t="s">
        <v>29</v>
      </c>
      <c r="D27" s="2">
        <v>11</v>
      </c>
      <c r="E27" s="2">
        <f>(D27*'Ndpcal%'!D27)/100</f>
        <v>2.75</v>
      </c>
      <c r="F27" s="20"/>
    </row>
    <row r="28" spans="2:6" x14ac:dyDescent="0.3">
      <c r="B28" s="21"/>
      <c r="C28" s="2" t="s">
        <v>30</v>
      </c>
      <c r="D28" s="2">
        <v>21</v>
      </c>
      <c r="E28" s="2">
        <f>(D28*'Ndpcal%'!D28)/100</f>
        <v>12.6</v>
      </c>
      <c r="F28" s="20"/>
    </row>
    <row r="29" spans="2:6" x14ac:dyDescent="0.3">
      <c r="B29" s="21"/>
      <c r="C29" s="2" t="s">
        <v>10</v>
      </c>
      <c r="D29" s="2">
        <v>365</v>
      </c>
      <c r="E29" s="2">
        <f>(D29*'Ndpcal%'!D29)/100</f>
        <v>146</v>
      </c>
      <c r="F29" s="20"/>
    </row>
    <row r="30" spans="2:6" x14ac:dyDescent="0.3">
      <c r="B30" s="21"/>
      <c r="C30" s="2" t="s">
        <v>11</v>
      </c>
      <c r="D30" s="2">
        <v>128</v>
      </c>
      <c r="E30" s="2">
        <f>(D30*'Ndpcal%'!D30)/100</f>
        <v>128</v>
      </c>
      <c r="F30" s="20"/>
    </row>
    <row r="31" spans="2:6" x14ac:dyDescent="0.3">
      <c r="B31" s="21"/>
      <c r="C31" s="2" t="s">
        <v>12</v>
      </c>
      <c r="D31" s="2">
        <v>76</v>
      </c>
      <c r="E31" s="2">
        <f>(D31*'Ndpcal%'!D31)/100</f>
        <v>45.6</v>
      </c>
      <c r="F31" s="20"/>
    </row>
    <row r="32" spans="2:6" x14ac:dyDescent="0.3">
      <c r="B32" s="21"/>
      <c r="C32" s="2" t="s">
        <v>31</v>
      </c>
      <c r="D32" s="2">
        <v>122</v>
      </c>
      <c r="E32" s="2">
        <f>(D32*'Ndpcal%'!D32)/100</f>
        <v>122</v>
      </c>
      <c r="F32" s="20"/>
    </row>
    <row r="33" spans="2:6" x14ac:dyDescent="0.3">
      <c r="B33" s="21"/>
      <c r="C33" s="2" t="s">
        <v>32</v>
      </c>
      <c r="D33" s="2">
        <v>228</v>
      </c>
      <c r="E33" s="2">
        <f>(D33*'Ndpcal%'!D33)/100</f>
        <v>136.80000000000001</v>
      </c>
      <c r="F33" s="20"/>
    </row>
    <row r="34" spans="2:6" x14ac:dyDescent="0.3">
      <c r="B34" s="21"/>
      <c r="C34" s="2" t="s">
        <v>33</v>
      </c>
      <c r="D34" s="2">
        <v>40</v>
      </c>
      <c r="E34" s="2">
        <f>(D34*'Ndpcal%'!D34)/100</f>
        <v>48</v>
      </c>
      <c r="F34" s="20"/>
    </row>
    <row r="35" spans="2:6" x14ac:dyDescent="0.3">
      <c r="B35" s="21"/>
      <c r="C35" s="2" t="s">
        <v>34</v>
      </c>
      <c r="D35" s="2">
        <v>56</v>
      </c>
      <c r="E35" s="2">
        <f>(D35*'Ndpcal%'!D35)/100</f>
        <v>33.6</v>
      </c>
      <c r="F35" s="20"/>
    </row>
    <row r="36" spans="2:6" x14ac:dyDescent="0.3">
      <c r="B36" s="21" t="s">
        <v>35</v>
      </c>
      <c r="C36" s="2" t="s">
        <v>36</v>
      </c>
      <c r="D36" s="2">
        <v>14</v>
      </c>
      <c r="E36" s="2">
        <f>(D36*'Ndpcal%'!D36)/100</f>
        <v>4.2</v>
      </c>
      <c r="F36" s="20">
        <f>SUM(E36:E46)</f>
        <v>615.30000000000007</v>
      </c>
    </row>
    <row r="37" spans="2:6" x14ac:dyDescent="0.3">
      <c r="B37" s="21"/>
      <c r="C37" s="2" t="s">
        <v>9</v>
      </c>
      <c r="D37" s="2">
        <v>32</v>
      </c>
      <c r="E37" s="2">
        <f>(D37*'Ndpcal%'!D37)/100</f>
        <v>12.8</v>
      </c>
      <c r="F37" s="20"/>
    </row>
    <row r="38" spans="2:6" x14ac:dyDescent="0.3">
      <c r="B38" s="21"/>
      <c r="C38" s="2" t="s">
        <v>20</v>
      </c>
      <c r="D38" s="2">
        <v>31</v>
      </c>
      <c r="E38" s="2">
        <f>(D38*'Ndpcal%'!D38)/100</f>
        <v>12.4</v>
      </c>
      <c r="F38" s="20"/>
    </row>
    <row r="39" spans="2:6" x14ac:dyDescent="0.3">
      <c r="B39" s="21"/>
      <c r="C39" s="2" t="s">
        <v>7</v>
      </c>
      <c r="D39" s="2">
        <v>10</v>
      </c>
      <c r="E39" s="2">
        <f>(D39*'Ndpcal%'!D39)/100</f>
        <v>5</v>
      </c>
      <c r="F39" s="20"/>
    </row>
    <row r="40" spans="2:6" x14ac:dyDescent="0.3">
      <c r="B40" s="21"/>
      <c r="C40" s="2" t="s">
        <v>10</v>
      </c>
      <c r="D40" s="2">
        <v>365</v>
      </c>
      <c r="E40" s="2">
        <f>(D40*'Ndpcal%'!D40)/100</f>
        <v>146</v>
      </c>
      <c r="F40" s="20"/>
    </row>
    <row r="41" spans="2:6" x14ac:dyDescent="0.3">
      <c r="B41" s="21"/>
      <c r="C41" s="2" t="s">
        <v>11</v>
      </c>
      <c r="D41" s="2">
        <v>128</v>
      </c>
      <c r="E41" s="2">
        <f>(D41*'Ndpcal%'!D41)/100</f>
        <v>128</v>
      </c>
      <c r="F41" s="20"/>
    </row>
    <row r="42" spans="2:6" x14ac:dyDescent="0.3">
      <c r="B42" s="21"/>
      <c r="C42" s="2" t="s">
        <v>12</v>
      </c>
      <c r="D42" s="2">
        <v>76</v>
      </c>
      <c r="E42" s="2">
        <f>(D42*'Ndpcal%'!D42)/100</f>
        <v>45.6</v>
      </c>
      <c r="F42" s="20"/>
    </row>
    <row r="43" spans="2:6" x14ac:dyDescent="0.3">
      <c r="B43" s="21"/>
      <c r="C43" s="2" t="s">
        <v>37</v>
      </c>
      <c r="D43" s="2">
        <v>194</v>
      </c>
      <c r="E43" s="2">
        <f>(D43*'Ndpcal%'!D43)/100</f>
        <v>155.19999999999999</v>
      </c>
      <c r="F43" s="20"/>
    </row>
    <row r="44" spans="2:6" x14ac:dyDescent="0.3">
      <c r="B44" s="21"/>
      <c r="C44" s="2" t="s">
        <v>38</v>
      </c>
      <c r="D44" s="2">
        <v>19</v>
      </c>
      <c r="E44" s="2">
        <f>(D44*'Ndpcal%'!D44)/100</f>
        <v>11.4</v>
      </c>
      <c r="F44" s="20"/>
    </row>
    <row r="45" spans="2:6" x14ac:dyDescent="0.3">
      <c r="B45" s="21"/>
      <c r="C45" s="2" t="s">
        <v>39</v>
      </c>
      <c r="D45" s="2">
        <v>30</v>
      </c>
      <c r="E45" s="2">
        <f>(D45*'Ndpcal%'!D45)/100</f>
        <v>45</v>
      </c>
      <c r="F45" s="20"/>
    </row>
    <row r="46" spans="2:6" x14ac:dyDescent="0.3">
      <c r="B46" s="21"/>
      <c r="C46" s="2" t="s">
        <v>40</v>
      </c>
      <c r="D46" s="2">
        <v>71</v>
      </c>
      <c r="E46" s="2">
        <f>(D46*'Ndpcal%'!D46)/100</f>
        <v>49.7</v>
      </c>
      <c r="F46" s="20"/>
    </row>
    <row r="47" spans="2:6" x14ac:dyDescent="0.3">
      <c r="B47" s="21" t="s">
        <v>41</v>
      </c>
      <c r="C47" s="2" t="s">
        <v>29</v>
      </c>
      <c r="D47" s="2">
        <v>11</v>
      </c>
      <c r="E47" s="2">
        <f>(D47*'Ndpcal%'!D47)/100</f>
        <v>2.75</v>
      </c>
      <c r="F47" s="20">
        <f>SUM(E47:E57)</f>
        <v>723.15</v>
      </c>
    </row>
    <row r="48" spans="2:6" x14ac:dyDescent="0.3">
      <c r="B48" s="21"/>
      <c r="C48" s="2" t="s">
        <v>21</v>
      </c>
      <c r="D48" s="2">
        <v>194</v>
      </c>
      <c r="E48" s="2">
        <f>(D48*'Ndpcal%'!D48)/100</f>
        <v>77.599999999999994</v>
      </c>
      <c r="F48" s="20"/>
    </row>
    <row r="49" spans="2:6" x14ac:dyDescent="0.3">
      <c r="B49" s="21"/>
      <c r="C49" s="2" t="s">
        <v>42</v>
      </c>
      <c r="D49" s="2">
        <v>18</v>
      </c>
      <c r="E49" s="2">
        <f>(D49*'Ndpcal%'!D49)/100</f>
        <v>5.4</v>
      </c>
      <c r="F49" s="20"/>
    </row>
    <row r="50" spans="2:6" x14ac:dyDescent="0.3">
      <c r="B50" s="21"/>
      <c r="C50" s="2" t="s">
        <v>28</v>
      </c>
      <c r="D50" s="2">
        <v>34</v>
      </c>
      <c r="E50" s="2">
        <f>(D50*'Ndpcal%'!D50)/100</f>
        <v>17</v>
      </c>
      <c r="F50" s="20"/>
    </row>
    <row r="51" spans="2:6" x14ac:dyDescent="0.3">
      <c r="B51" s="21"/>
      <c r="C51" s="2" t="s">
        <v>10</v>
      </c>
      <c r="D51" s="2">
        <v>365</v>
      </c>
      <c r="E51" s="2">
        <f>(D51*'Ndpcal%'!D51)/100</f>
        <v>146</v>
      </c>
      <c r="F51" s="20"/>
    </row>
    <row r="52" spans="2:6" x14ac:dyDescent="0.3">
      <c r="B52" s="21"/>
      <c r="C52" s="2" t="s">
        <v>11</v>
      </c>
      <c r="D52" s="2">
        <v>128</v>
      </c>
      <c r="E52" s="2">
        <f>(D52*'Ndpcal%'!D52)/100</f>
        <v>128</v>
      </c>
      <c r="F52" s="20"/>
    </row>
    <row r="53" spans="2:6" x14ac:dyDescent="0.3">
      <c r="B53" s="21"/>
      <c r="C53" s="2" t="s">
        <v>12</v>
      </c>
      <c r="D53" s="2">
        <v>76</v>
      </c>
      <c r="E53" s="2">
        <f>(D53*'Ndpcal%'!D53)/100</f>
        <v>45.6</v>
      </c>
      <c r="F53" s="20"/>
    </row>
    <row r="54" spans="2:6" x14ac:dyDescent="0.3">
      <c r="B54" s="21"/>
      <c r="C54" s="2" t="s">
        <v>43</v>
      </c>
      <c r="D54" s="2">
        <v>221</v>
      </c>
      <c r="E54" s="2">
        <f>(D54*'Ndpcal%'!D54)/100</f>
        <v>221</v>
      </c>
      <c r="F54" s="20"/>
    </row>
    <row r="55" spans="2:6" x14ac:dyDescent="0.3">
      <c r="B55" s="21"/>
      <c r="C55" s="2" t="s">
        <v>44</v>
      </c>
      <c r="D55" s="2">
        <v>98</v>
      </c>
      <c r="E55" s="2">
        <f>(D55*'Ndpcal%'!D55)/100</f>
        <v>29.4</v>
      </c>
      <c r="F55" s="20"/>
    </row>
    <row r="56" spans="2:6" x14ac:dyDescent="0.3">
      <c r="B56" s="21"/>
      <c r="C56" s="2" t="s">
        <v>45</v>
      </c>
      <c r="D56" s="2">
        <v>33</v>
      </c>
      <c r="E56" s="2">
        <f>(D56*'Ndpcal%'!D56)/100</f>
        <v>33</v>
      </c>
      <c r="F56" s="20"/>
    </row>
    <row r="57" spans="2:6" x14ac:dyDescent="0.3">
      <c r="B57" s="21"/>
      <c r="C57" s="2" t="s">
        <v>46</v>
      </c>
      <c r="D57" s="2">
        <v>29</v>
      </c>
      <c r="E57" s="2">
        <f>(D57*'Ndpcal%'!D57)/100</f>
        <v>17.399999999999999</v>
      </c>
      <c r="F57" s="20"/>
    </row>
    <row r="58" spans="2:6" x14ac:dyDescent="0.3">
      <c r="B58" s="21" t="s">
        <v>47</v>
      </c>
      <c r="C58" s="2" t="s">
        <v>27</v>
      </c>
      <c r="D58" s="2">
        <v>17</v>
      </c>
      <c r="E58" s="2">
        <f>(D58*'Ndpcal%'!D58)/100</f>
        <v>8.5</v>
      </c>
      <c r="F58" s="20">
        <f>SUM(E58:E68)</f>
        <v>688.25000000000011</v>
      </c>
    </row>
    <row r="59" spans="2:6" x14ac:dyDescent="0.3">
      <c r="B59" s="21"/>
      <c r="C59" s="2" t="s">
        <v>30</v>
      </c>
      <c r="D59" s="2">
        <v>21</v>
      </c>
      <c r="E59" s="2">
        <f>(D59*'Ndpcal%'!D59)/100</f>
        <v>12.6</v>
      </c>
      <c r="F59" s="20"/>
    </row>
    <row r="60" spans="2:6" x14ac:dyDescent="0.3">
      <c r="B60" s="21"/>
      <c r="C60" s="2" t="s">
        <v>29</v>
      </c>
      <c r="D60" s="2">
        <v>11</v>
      </c>
      <c r="E60" s="2">
        <f>(D60*'Ndpcal%'!D60)/100</f>
        <v>2.75</v>
      </c>
      <c r="F60" s="20"/>
    </row>
    <row r="61" spans="2:6" x14ac:dyDescent="0.3">
      <c r="B61" s="21"/>
      <c r="C61" s="2" t="s">
        <v>19</v>
      </c>
      <c r="D61" s="2">
        <v>15</v>
      </c>
      <c r="E61" s="2">
        <f>(D61*'Ndpcal%'!D61)/100</f>
        <v>7.5</v>
      </c>
      <c r="F61" s="20"/>
    </row>
    <row r="62" spans="2:6" x14ac:dyDescent="0.3">
      <c r="B62" s="21"/>
      <c r="C62" s="2" t="s">
        <v>10</v>
      </c>
      <c r="D62" s="2">
        <v>365</v>
      </c>
      <c r="E62" s="2">
        <f>(D62*'Ndpcal%'!D62)/100</f>
        <v>146</v>
      </c>
      <c r="F62" s="20"/>
    </row>
    <row r="63" spans="2:6" x14ac:dyDescent="0.3">
      <c r="B63" s="21"/>
      <c r="C63" s="2" t="s">
        <v>11</v>
      </c>
      <c r="D63" s="2">
        <v>128</v>
      </c>
      <c r="E63" s="2">
        <f>(D63*'Ndpcal%'!D63)/100</f>
        <v>128</v>
      </c>
      <c r="F63" s="20"/>
    </row>
    <row r="64" spans="2:6" x14ac:dyDescent="0.3">
      <c r="B64" s="21"/>
      <c r="C64" s="2" t="s">
        <v>12</v>
      </c>
      <c r="D64" s="2">
        <v>76</v>
      </c>
      <c r="E64" s="2">
        <f>(D64*'Ndpcal%'!D64)/100</f>
        <v>45.6</v>
      </c>
      <c r="F64" s="20"/>
    </row>
    <row r="65" spans="2:6" x14ac:dyDescent="0.3">
      <c r="B65" s="21"/>
      <c r="C65" s="2" t="s">
        <v>48</v>
      </c>
      <c r="D65" s="2">
        <v>262</v>
      </c>
      <c r="E65" s="2">
        <f>(D65*'Ndpcal%'!D65)/100</f>
        <v>222.7</v>
      </c>
      <c r="F65" s="20"/>
    </row>
    <row r="66" spans="2:6" x14ac:dyDescent="0.3">
      <c r="B66" s="21"/>
      <c r="C66" s="2" t="s">
        <v>49</v>
      </c>
      <c r="D66" s="2">
        <v>48</v>
      </c>
      <c r="E66" s="2">
        <f>(D66*'Ndpcal%'!D66)/100</f>
        <v>24</v>
      </c>
      <c r="F66" s="20"/>
    </row>
    <row r="67" spans="2:6" x14ac:dyDescent="0.3">
      <c r="B67" s="21"/>
      <c r="C67" s="2" t="s">
        <v>50</v>
      </c>
      <c r="D67" s="2">
        <v>42</v>
      </c>
      <c r="E67" s="2">
        <f>(D67*'Ndpcal%'!D67)/100</f>
        <v>63</v>
      </c>
      <c r="F67" s="20"/>
    </row>
    <row r="68" spans="2:6" x14ac:dyDescent="0.3">
      <c r="B68" s="21"/>
      <c r="C68" s="2" t="s">
        <v>51</v>
      </c>
      <c r="D68" s="2">
        <v>46</v>
      </c>
      <c r="E68" s="2">
        <f>(D68*'Ndpcal%'!D68)/100</f>
        <v>27.6</v>
      </c>
      <c r="F68" s="20"/>
    </row>
  </sheetData>
  <mergeCells count="12">
    <mergeCell ref="F58:F68"/>
    <mergeCell ref="B3:B13"/>
    <mergeCell ref="B14:B24"/>
    <mergeCell ref="B25:B35"/>
    <mergeCell ref="B36:B46"/>
    <mergeCell ref="B47:B57"/>
    <mergeCell ref="B58:B68"/>
    <mergeCell ref="F3:F13"/>
    <mergeCell ref="F14:F24"/>
    <mergeCell ref="F25:F35"/>
    <mergeCell ref="F36:F46"/>
    <mergeCell ref="F47:F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6EBA5-4DF7-4585-BB6D-331C9E790F80}">
  <dimension ref="B1:U69"/>
  <sheetViews>
    <sheetView zoomScale="92" zoomScaleNormal="100" workbookViewId="0">
      <selection activeCell="L3" sqref="L3:L13"/>
    </sheetView>
  </sheetViews>
  <sheetFormatPr defaultRowHeight="15" customHeight="1" x14ac:dyDescent="0.3"/>
  <cols>
    <col min="1" max="1" width="3.6640625" customWidth="1"/>
    <col min="2" max="2" width="9.44140625" bestFit="1" customWidth="1"/>
    <col min="3" max="3" width="18.6640625" bestFit="1" customWidth="1"/>
    <col min="4" max="4" width="11.88671875" bestFit="1" customWidth="1"/>
    <col min="5" max="5" width="8.5546875" bestFit="1" customWidth="1"/>
    <col min="6" max="6" width="8.6640625" bestFit="1" customWidth="1"/>
    <col min="7" max="7" width="15" bestFit="1" customWidth="1"/>
    <col min="8" max="8" width="9.6640625" bestFit="1" customWidth="1"/>
    <col min="9" max="9" width="11.33203125" bestFit="1" customWidth="1"/>
    <col min="10" max="10" width="11.6640625" bestFit="1" customWidth="1"/>
    <col min="11" max="11" width="9" bestFit="1" customWidth="1"/>
    <col min="12" max="12" width="18.33203125" bestFit="1" customWidth="1"/>
    <col min="13" max="13" width="9" customWidth="1"/>
    <col min="14" max="14" width="12.5546875" bestFit="1" customWidth="1"/>
    <col min="15" max="15" width="18" bestFit="1" customWidth="1"/>
    <col min="16" max="16" width="18" customWidth="1"/>
    <col min="18" max="18" width="14.44140625" style="5" bestFit="1" customWidth="1"/>
    <col min="19" max="19" width="13.33203125" customWidth="1"/>
    <col min="20" max="20" width="18.88671875" bestFit="1" customWidth="1"/>
    <col min="21" max="21" width="9.109375" style="5"/>
    <col min="22" max="22" width="17.6640625" bestFit="1" customWidth="1"/>
  </cols>
  <sheetData>
    <row r="1" spans="2:13" x14ac:dyDescent="0.3"/>
    <row r="2" spans="2:13" thickBot="1" x14ac:dyDescent="0.35">
      <c r="B2" s="1" t="s">
        <v>0</v>
      </c>
      <c r="C2" s="1" t="s">
        <v>1</v>
      </c>
      <c r="D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4"/>
    </row>
    <row r="3" spans="2:13" thickBot="1" x14ac:dyDescent="0.35">
      <c r="B3" s="21" t="s">
        <v>5</v>
      </c>
      <c r="C3" s="2" t="s">
        <v>6</v>
      </c>
      <c r="D3" s="2">
        <v>30</v>
      </c>
      <c r="E3" s="2">
        <v>1.3</v>
      </c>
      <c r="F3" s="3">
        <f t="shared" ref="F3:F11" si="0">(E3/100)*D3</f>
        <v>0.39</v>
      </c>
      <c r="G3" s="2">
        <f t="shared" ref="G3:G8" si="1">F3*0.5</f>
        <v>0.19500000000000001</v>
      </c>
      <c r="H3" s="27">
        <f>SUM(G3:G13)</f>
        <v>22.598999999999997</v>
      </c>
      <c r="I3" s="26">
        <f>SUM(Kcal!E3:E11)</f>
        <v>594.79999999999995</v>
      </c>
      <c r="J3" s="27">
        <f>H3*4</f>
        <v>90.395999999999987</v>
      </c>
      <c r="K3" s="28">
        <f>(J3*100)/I3</f>
        <v>15.197713517148619</v>
      </c>
      <c r="L3" s="20" t="str">
        <f>IF(K3&gt;10,"ACIMA",IF(K3&lt;10,"ABAIXO",IF(K3=10, "BOM")))</f>
        <v>ACIMA</v>
      </c>
      <c r="M3" s="4"/>
    </row>
    <row r="4" spans="2:13" thickBot="1" x14ac:dyDescent="0.35">
      <c r="B4" s="21"/>
      <c r="C4" s="2" t="s">
        <v>7</v>
      </c>
      <c r="D4" s="2">
        <v>50</v>
      </c>
      <c r="E4" s="2">
        <v>0.9</v>
      </c>
      <c r="F4" s="3">
        <f t="shared" si="0"/>
        <v>0.45000000000000007</v>
      </c>
      <c r="G4" s="2">
        <f t="shared" si="1"/>
        <v>0.22500000000000003</v>
      </c>
      <c r="H4" s="27"/>
      <c r="I4" s="26"/>
      <c r="J4" s="27"/>
      <c r="K4" s="29"/>
      <c r="L4" s="20"/>
      <c r="M4" s="4"/>
    </row>
    <row r="5" spans="2:13" thickBot="1" x14ac:dyDescent="0.35">
      <c r="B5" s="21"/>
      <c r="C5" s="2" t="s">
        <v>8</v>
      </c>
      <c r="D5" s="2">
        <v>30</v>
      </c>
      <c r="E5" s="2">
        <v>1.4</v>
      </c>
      <c r="F5" s="3">
        <f t="shared" si="0"/>
        <v>0.41999999999999993</v>
      </c>
      <c r="G5" s="2">
        <f t="shared" si="1"/>
        <v>0.20999999999999996</v>
      </c>
      <c r="H5" s="27"/>
      <c r="I5" s="26"/>
      <c r="J5" s="27"/>
      <c r="K5" s="29"/>
      <c r="L5" s="20"/>
      <c r="M5" s="4"/>
    </row>
    <row r="6" spans="2:13" thickBot="1" x14ac:dyDescent="0.35">
      <c r="B6" s="21"/>
      <c r="C6" s="2" t="s">
        <v>9</v>
      </c>
      <c r="D6" s="2">
        <v>40</v>
      </c>
      <c r="E6" s="2">
        <v>1.3</v>
      </c>
      <c r="F6" s="3">
        <f t="shared" si="0"/>
        <v>0.52</v>
      </c>
      <c r="G6" s="2">
        <f t="shared" si="1"/>
        <v>0.26</v>
      </c>
      <c r="H6" s="27"/>
      <c r="I6" s="26"/>
      <c r="J6" s="27"/>
      <c r="K6" s="29"/>
      <c r="L6" s="20"/>
      <c r="M6" s="4"/>
    </row>
    <row r="7" spans="2:13" thickBot="1" x14ac:dyDescent="0.35">
      <c r="B7" s="21"/>
      <c r="C7" s="2" t="s">
        <v>10</v>
      </c>
      <c r="D7" s="2">
        <v>40</v>
      </c>
      <c r="E7" s="2">
        <v>1.2</v>
      </c>
      <c r="F7" s="3">
        <f t="shared" si="0"/>
        <v>0.48</v>
      </c>
      <c r="G7" s="2">
        <f t="shared" si="1"/>
        <v>0.24</v>
      </c>
      <c r="H7" s="27"/>
      <c r="I7" s="26"/>
      <c r="J7" s="27"/>
      <c r="K7" s="29"/>
      <c r="L7" s="20"/>
      <c r="M7" s="4"/>
    </row>
    <row r="8" spans="2:13" thickBot="1" x14ac:dyDescent="0.35">
      <c r="B8" s="21"/>
      <c r="C8" s="2" t="s">
        <v>11</v>
      </c>
      <c r="D8" s="2">
        <v>100</v>
      </c>
      <c r="E8" s="2">
        <v>2.6</v>
      </c>
      <c r="F8" s="3">
        <f t="shared" si="0"/>
        <v>2.6</v>
      </c>
      <c r="G8" s="2">
        <f t="shared" si="1"/>
        <v>1.3</v>
      </c>
      <c r="H8" s="27"/>
      <c r="I8" s="26"/>
      <c r="J8" s="27"/>
      <c r="K8" s="29"/>
      <c r="L8" s="20"/>
      <c r="M8" s="4"/>
    </row>
    <row r="9" spans="2:13" thickBot="1" x14ac:dyDescent="0.35">
      <c r="B9" s="21"/>
      <c r="C9" s="2" t="s">
        <v>12</v>
      </c>
      <c r="D9" s="2">
        <v>60</v>
      </c>
      <c r="E9" s="2">
        <v>4.8</v>
      </c>
      <c r="F9" s="3">
        <f t="shared" si="0"/>
        <v>2.88</v>
      </c>
      <c r="G9" s="2">
        <f>F9*0.6</f>
        <v>1.728</v>
      </c>
      <c r="H9" s="27"/>
      <c r="I9" s="26"/>
      <c r="J9" s="27"/>
      <c r="K9" s="29"/>
      <c r="L9" s="20"/>
      <c r="M9" s="4"/>
    </row>
    <row r="10" spans="2:13" thickBot="1" x14ac:dyDescent="0.35">
      <c r="B10" s="21"/>
      <c r="C10" s="2" t="s">
        <v>13</v>
      </c>
      <c r="D10" s="2">
        <v>90</v>
      </c>
      <c r="E10" s="2">
        <v>28.7</v>
      </c>
      <c r="F10" s="3">
        <f t="shared" si="0"/>
        <v>25.83</v>
      </c>
      <c r="G10" s="2">
        <f>F10*0.7</f>
        <v>18.080999999999996</v>
      </c>
      <c r="H10" s="27"/>
      <c r="I10" s="26"/>
      <c r="J10" s="27"/>
      <c r="K10" s="29"/>
      <c r="L10" s="20"/>
      <c r="M10" s="4"/>
    </row>
    <row r="11" spans="2:13" thickBot="1" x14ac:dyDescent="0.35">
      <c r="B11" s="21"/>
      <c r="C11" s="2" t="s">
        <v>14</v>
      </c>
      <c r="D11" s="2">
        <v>60</v>
      </c>
      <c r="E11" s="2">
        <v>1.2</v>
      </c>
      <c r="F11" s="3">
        <f t="shared" si="0"/>
        <v>0.72</v>
      </c>
      <c r="G11" s="2">
        <f>F11*0.5</f>
        <v>0.36</v>
      </c>
      <c r="H11" s="27"/>
      <c r="I11" s="26"/>
      <c r="J11" s="27"/>
      <c r="K11" s="29"/>
      <c r="L11" s="20"/>
      <c r="M11" s="4"/>
    </row>
    <row r="12" spans="2:13" thickBot="1" x14ac:dyDescent="0.35">
      <c r="B12" s="21"/>
      <c r="C12" s="2" t="s">
        <v>15</v>
      </c>
      <c r="D12" s="2">
        <v>120</v>
      </c>
      <c r="E12" s="2"/>
      <c r="F12" s="3"/>
      <c r="G12" s="2"/>
      <c r="H12" s="27"/>
      <c r="I12" s="26"/>
      <c r="J12" s="27"/>
      <c r="K12" s="29"/>
      <c r="L12" s="20"/>
      <c r="M12" s="4"/>
    </row>
    <row r="13" spans="2:13" thickBot="1" x14ac:dyDescent="0.35">
      <c r="B13" s="21"/>
      <c r="C13" s="2" t="s">
        <v>16</v>
      </c>
      <c r="D13" s="2">
        <v>50</v>
      </c>
      <c r="E13" s="2"/>
      <c r="F13" s="3"/>
      <c r="G13" s="2"/>
      <c r="H13" s="27"/>
      <c r="I13" s="26"/>
      <c r="J13" s="27"/>
      <c r="K13" s="30"/>
      <c r="L13" s="20"/>
      <c r="M13" s="4"/>
    </row>
    <row r="14" spans="2:13" thickBot="1" x14ac:dyDescent="0.35">
      <c r="B14" s="21" t="s">
        <v>17</v>
      </c>
      <c r="C14" s="2" t="s">
        <v>18</v>
      </c>
      <c r="D14" s="2">
        <v>30</v>
      </c>
      <c r="E14" s="2">
        <v>1.8</v>
      </c>
      <c r="F14" s="3">
        <f t="shared" ref="F14:F22" si="2">(E14/100)*D14</f>
        <v>0.54</v>
      </c>
      <c r="G14" s="2">
        <f t="shared" ref="G14:G19" si="3">F14*0.5</f>
        <v>0.27</v>
      </c>
      <c r="H14" s="27">
        <f>SUM(G14:G24)</f>
        <v>22.935000000000002</v>
      </c>
      <c r="I14" s="26">
        <f>SUM(Kcal!E14:E22)</f>
        <v>644.30000000000007</v>
      </c>
      <c r="J14" s="27">
        <f>H14*4</f>
        <v>91.740000000000009</v>
      </c>
      <c r="K14" s="31">
        <f>(J14*100)/I14</f>
        <v>14.238708676082569</v>
      </c>
      <c r="L14" s="20" t="str">
        <f t="shared" ref="L14" si="4">IF(K14&gt;10,"ACIMA",IF(K14&lt;10,"ABAIXO",IF(K14=10, "BOM")))</f>
        <v>ACIMA</v>
      </c>
      <c r="M14" s="4"/>
    </row>
    <row r="15" spans="2:13" ht="15" customHeight="1" thickBot="1" x14ac:dyDescent="0.35">
      <c r="B15" s="21"/>
      <c r="C15" s="2" t="s">
        <v>19</v>
      </c>
      <c r="D15" s="2">
        <v>50</v>
      </c>
      <c r="E15" s="2">
        <v>0.8</v>
      </c>
      <c r="F15" s="3">
        <f t="shared" si="2"/>
        <v>0.4</v>
      </c>
      <c r="G15" s="2">
        <f t="shared" si="3"/>
        <v>0.2</v>
      </c>
      <c r="H15" s="27"/>
      <c r="I15" s="26"/>
      <c r="J15" s="27"/>
      <c r="K15" s="31"/>
      <c r="L15" s="20"/>
      <c r="M15" s="4"/>
    </row>
    <row r="16" spans="2:13" ht="15" customHeight="1" thickBot="1" x14ac:dyDescent="0.35">
      <c r="B16" s="21"/>
      <c r="C16" s="2" t="s">
        <v>20</v>
      </c>
      <c r="D16" s="2">
        <v>30</v>
      </c>
      <c r="E16" s="2">
        <v>1.9</v>
      </c>
      <c r="F16" s="3">
        <f t="shared" si="2"/>
        <v>0.56999999999999995</v>
      </c>
      <c r="G16" s="2">
        <f t="shared" si="3"/>
        <v>0.28499999999999998</v>
      </c>
      <c r="H16" s="27"/>
      <c r="I16" s="26"/>
      <c r="J16" s="27"/>
      <c r="K16" s="31"/>
      <c r="L16" s="20"/>
      <c r="M16" s="4"/>
    </row>
    <row r="17" spans="2:13" ht="15" customHeight="1" thickBot="1" x14ac:dyDescent="0.35">
      <c r="B17" s="21"/>
      <c r="C17" s="2" t="s">
        <v>21</v>
      </c>
      <c r="D17" s="2">
        <v>40</v>
      </c>
      <c r="E17" s="2">
        <v>0.9</v>
      </c>
      <c r="F17" s="3">
        <f t="shared" si="2"/>
        <v>0.36000000000000004</v>
      </c>
      <c r="G17" s="2">
        <f t="shared" si="3"/>
        <v>0.18000000000000002</v>
      </c>
      <c r="H17" s="27"/>
      <c r="I17" s="26"/>
      <c r="J17" s="27"/>
      <c r="K17" s="31"/>
      <c r="L17" s="20"/>
      <c r="M17" s="4"/>
    </row>
    <row r="18" spans="2:13" ht="15" customHeight="1" thickBot="1" x14ac:dyDescent="0.35">
      <c r="B18" s="21"/>
      <c r="C18" s="2" t="s">
        <v>10</v>
      </c>
      <c r="D18" s="2">
        <v>40</v>
      </c>
      <c r="E18" s="2">
        <v>1.2</v>
      </c>
      <c r="F18" s="3">
        <f t="shared" si="2"/>
        <v>0.48</v>
      </c>
      <c r="G18" s="2">
        <f t="shared" si="3"/>
        <v>0.24</v>
      </c>
      <c r="H18" s="27"/>
      <c r="I18" s="26"/>
      <c r="J18" s="27"/>
      <c r="K18" s="31"/>
      <c r="L18" s="20"/>
      <c r="M18" s="4"/>
    </row>
    <row r="19" spans="2:13" ht="15" customHeight="1" thickBot="1" x14ac:dyDescent="0.35">
      <c r="B19" s="21"/>
      <c r="C19" s="2" t="s">
        <v>11</v>
      </c>
      <c r="D19" s="2">
        <v>100</v>
      </c>
      <c r="E19" s="2">
        <v>2.6</v>
      </c>
      <c r="F19" s="3">
        <f t="shared" si="2"/>
        <v>2.6</v>
      </c>
      <c r="G19" s="2">
        <f t="shared" si="3"/>
        <v>1.3</v>
      </c>
      <c r="H19" s="27"/>
      <c r="I19" s="26"/>
      <c r="J19" s="27"/>
      <c r="K19" s="31"/>
      <c r="L19" s="20"/>
      <c r="M19" s="4"/>
    </row>
    <row r="20" spans="2:13" ht="15" customHeight="1" thickBot="1" x14ac:dyDescent="0.35">
      <c r="B20" s="21"/>
      <c r="C20" s="2" t="s">
        <v>12</v>
      </c>
      <c r="D20" s="2">
        <v>60</v>
      </c>
      <c r="E20" s="2">
        <v>4.8</v>
      </c>
      <c r="F20" s="3">
        <f t="shared" si="2"/>
        <v>2.88</v>
      </c>
      <c r="G20" s="2">
        <f>F30*0.6</f>
        <v>1.56</v>
      </c>
      <c r="H20" s="27"/>
      <c r="I20" s="26"/>
      <c r="J20" s="27"/>
      <c r="K20" s="31"/>
      <c r="L20" s="20"/>
      <c r="M20" s="4"/>
    </row>
    <row r="21" spans="2:13" ht="15" customHeight="1" thickBot="1" x14ac:dyDescent="0.35">
      <c r="B21" s="21"/>
      <c r="C21" s="2" t="s">
        <v>22</v>
      </c>
      <c r="D21" s="2">
        <v>100</v>
      </c>
      <c r="E21" s="2">
        <v>26.7</v>
      </c>
      <c r="F21" s="3">
        <f t="shared" si="2"/>
        <v>26.700000000000003</v>
      </c>
      <c r="G21" s="2">
        <f>F21*0.7</f>
        <v>18.690000000000001</v>
      </c>
      <c r="H21" s="27"/>
      <c r="I21" s="26"/>
      <c r="J21" s="27"/>
      <c r="K21" s="31"/>
      <c r="L21" s="20"/>
      <c r="M21" s="4"/>
    </row>
    <row r="22" spans="2:13" ht="15" customHeight="1" thickBot="1" x14ac:dyDescent="0.35">
      <c r="B22" s="21"/>
      <c r="C22" s="2" t="s">
        <v>23</v>
      </c>
      <c r="D22" s="2">
        <v>30</v>
      </c>
      <c r="E22" s="2">
        <v>1.4</v>
      </c>
      <c r="F22" s="3">
        <f t="shared" si="2"/>
        <v>0.41999999999999993</v>
      </c>
      <c r="G22" s="2">
        <f>F22*0.5</f>
        <v>0.20999999999999996</v>
      </c>
      <c r="H22" s="27"/>
      <c r="I22" s="26"/>
      <c r="J22" s="27"/>
      <c r="K22" s="31"/>
      <c r="L22" s="20"/>
      <c r="M22" s="4"/>
    </row>
    <row r="23" spans="2:13" ht="15" customHeight="1" thickBot="1" x14ac:dyDescent="0.35">
      <c r="B23" s="21"/>
      <c r="C23" s="2" t="s">
        <v>24</v>
      </c>
      <c r="D23" s="2">
        <v>100</v>
      </c>
      <c r="E23" s="2"/>
      <c r="F23" s="3"/>
      <c r="G23" s="2"/>
      <c r="H23" s="27"/>
      <c r="I23" s="26"/>
      <c r="J23" s="27"/>
      <c r="K23" s="31"/>
      <c r="L23" s="20"/>
      <c r="M23" s="4"/>
    </row>
    <row r="24" spans="2:13" ht="15" customHeight="1" thickBot="1" x14ac:dyDescent="0.35">
      <c r="B24" s="21"/>
      <c r="C24" s="2" t="s">
        <v>25</v>
      </c>
      <c r="D24" s="2">
        <v>50</v>
      </c>
      <c r="E24" s="2"/>
      <c r="F24" s="3"/>
      <c r="G24" s="2"/>
      <c r="H24" s="27"/>
      <c r="I24" s="26"/>
      <c r="J24" s="27"/>
      <c r="K24" s="31"/>
      <c r="L24" s="20"/>
      <c r="M24" s="4"/>
    </row>
    <row r="25" spans="2:13" ht="15" customHeight="1" thickBot="1" x14ac:dyDescent="0.35">
      <c r="B25" s="21" t="s">
        <v>26</v>
      </c>
      <c r="C25" s="2" t="s">
        <v>27</v>
      </c>
      <c r="D25" s="2">
        <v>50</v>
      </c>
      <c r="E25" s="2">
        <v>1.3</v>
      </c>
      <c r="F25" s="3">
        <f t="shared" ref="F25:F33" si="5">(E25/100)*D25</f>
        <v>0.65</v>
      </c>
      <c r="G25" s="2">
        <f t="shared" ref="G25:G31" si="6">F25*0.5</f>
        <v>0.32500000000000001</v>
      </c>
      <c r="H25" s="27">
        <f>SUM(G25:G35)</f>
        <v>22.372499999999999</v>
      </c>
      <c r="I25" s="26">
        <f>SUM(Kcal!E25:E33)</f>
        <v>617.25</v>
      </c>
      <c r="J25" s="27">
        <f>H25*4</f>
        <v>89.49</v>
      </c>
      <c r="K25" s="31">
        <f>(J25*100)/I25</f>
        <v>14.498177399756987</v>
      </c>
      <c r="L25" s="20" t="str">
        <f t="shared" ref="L25" si="7">IF(K25&gt;10,"ACIMA",IF(K25&lt;10,"ABAIXO",IF(K25=10, "BOM")))</f>
        <v>ACIMA</v>
      </c>
      <c r="M25" s="4"/>
    </row>
    <row r="26" spans="2:13" ht="15" customHeight="1" thickBot="1" x14ac:dyDescent="0.35">
      <c r="B26" s="21"/>
      <c r="C26" s="2" t="s">
        <v>28</v>
      </c>
      <c r="D26" s="2">
        <v>50</v>
      </c>
      <c r="E26" s="2">
        <v>0.9</v>
      </c>
      <c r="F26" s="3">
        <f t="shared" si="5"/>
        <v>0.45000000000000007</v>
      </c>
      <c r="G26" s="2">
        <f t="shared" si="6"/>
        <v>0.22500000000000003</v>
      </c>
      <c r="H26" s="27"/>
      <c r="I26" s="26"/>
      <c r="J26" s="27"/>
      <c r="K26" s="31"/>
      <c r="L26" s="20"/>
      <c r="M26" s="4"/>
    </row>
    <row r="27" spans="2:13" ht="15" customHeight="1" thickBot="1" x14ac:dyDescent="0.35">
      <c r="B27" s="21"/>
      <c r="C27" s="2" t="s">
        <v>29</v>
      </c>
      <c r="D27" s="2">
        <v>25</v>
      </c>
      <c r="E27" s="2">
        <v>1.3</v>
      </c>
      <c r="F27" s="3">
        <f t="shared" si="5"/>
        <v>0.32500000000000001</v>
      </c>
      <c r="G27" s="2">
        <f t="shared" si="6"/>
        <v>0.16250000000000001</v>
      </c>
      <c r="H27" s="27"/>
      <c r="I27" s="26"/>
      <c r="J27" s="27"/>
      <c r="K27" s="31"/>
      <c r="L27" s="20"/>
      <c r="M27" s="4"/>
    </row>
    <row r="28" spans="2:13" ht="15" customHeight="1" thickBot="1" x14ac:dyDescent="0.35">
      <c r="B28" s="21"/>
      <c r="C28" s="2" t="s">
        <v>30</v>
      </c>
      <c r="D28" s="2">
        <v>60</v>
      </c>
      <c r="E28" s="2">
        <v>0.9</v>
      </c>
      <c r="F28" s="3">
        <f t="shared" si="5"/>
        <v>0.54</v>
      </c>
      <c r="G28" s="2">
        <f t="shared" si="6"/>
        <v>0.27</v>
      </c>
      <c r="H28" s="27"/>
      <c r="I28" s="26"/>
      <c r="J28" s="27"/>
      <c r="K28" s="31"/>
      <c r="L28" s="20"/>
      <c r="M28" s="4"/>
    </row>
    <row r="29" spans="2:13" ht="15" customHeight="1" thickBot="1" x14ac:dyDescent="0.35">
      <c r="B29" s="21"/>
      <c r="C29" s="2" t="s">
        <v>10</v>
      </c>
      <c r="D29" s="2">
        <v>40</v>
      </c>
      <c r="E29" s="2">
        <v>1.2</v>
      </c>
      <c r="F29" s="3">
        <f t="shared" si="5"/>
        <v>0.48</v>
      </c>
      <c r="G29" s="2">
        <f t="shared" si="6"/>
        <v>0.24</v>
      </c>
      <c r="H29" s="27"/>
      <c r="I29" s="26"/>
      <c r="J29" s="27"/>
      <c r="K29" s="31"/>
      <c r="L29" s="20"/>
      <c r="M29" s="4"/>
    </row>
    <row r="30" spans="2:13" ht="15" customHeight="1" thickBot="1" x14ac:dyDescent="0.35">
      <c r="B30" s="21"/>
      <c r="C30" s="2" t="s">
        <v>11</v>
      </c>
      <c r="D30" s="2">
        <v>100</v>
      </c>
      <c r="E30" s="2">
        <v>2.6</v>
      </c>
      <c r="F30" s="3">
        <f t="shared" si="5"/>
        <v>2.6</v>
      </c>
      <c r="G30" s="2">
        <f t="shared" si="6"/>
        <v>1.3</v>
      </c>
      <c r="H30" s="27"/>
      <c r="I30" s="26"/>
      <c r="J30" s="27"/>
      <c r="K30" s="31"/>
      <c r="L30" s="20"/>
      <c r="M30" s="4"/>
    </row>
    <row r="31" spans="2:13" ht="15" customHeight="1" thickBot="1" x14ac:dyDescent="0.35">
      <c r="B31" s="21"/>
      <c r="C31" s="2" t="s">
        <v>12</v>
      </c>
      <c r="D31" s="2">
        <v>60</v>
      </c>
      <c r="E31" s="2">
        <v>4.8</v>
      </c>
      <c r="F31" s="3">
        <f t="shared" si="5"/>
        <v>2.88</v>
      </c>
      <c r="G31" s="2">
        <f t="shared" si="6"/>
        <v>1.44</v>
      </c>
      <c r="H31" s="27"/>
      <c r="I31" s="26"/>
      <c r="J31" s="27"/>
      <c r="K31" s="31"/>
      <c r="L31" s="20"/>
      <c r="M31" s="4"/>
    </row>
    <row r="32" spans="2:13" ht="15" customHeight="1" thickBot="1" x14ac:dyDescent="0.35">
      <c r="B32" s="21"/>
      <c r="C32" s="2" t="s">
        <v>31</v>
      </c>
      <c r="D32" s="2">
        <v>100</v>
      </c>
      <c r="E32" s="2">
        <v>26</v>
      </c>
      <c r="F32" s="3">
        <f t="shared" si="5"/>
        <v>26</v>
      </c>
      <c r="G32" s="2">
        <f>F32*0.7</f>
        <v>18.2</v>
      </c>
      <c r="H32" s="27"/>
      <c r="I32" s="26"/>
      <c r="J32" s="27"/>
      <c r="K32" s="31"/>
      <c r="L32" s="20"/>
      <c r="M32" s="4"/>
    </row>
    <row r="33" spans="2:13" ht="15" customHeight="1" thickBot="1" x14ac:dyDescent="0.35">
      <c r="B33" s="21"/>
      <c r="C33" s="2" t="s">
        <v>32</v>
      </c>
      <c r="D33" s="2">
        <v>60</v>
      </c>
      <c r="E33" s="2">
        <v>0.7</v>
      </c>
      <c r="F33" s="3">
        <f t="shared" si="5"/>
        <v>0.41999999999999993</v>
      </c>
      <c r="G33" s="2">
        <f>F33*0.5</f>
        <v>0.20999999999999996</v>
      </c>
      <c r="H33" s="27"/>
      <c r="I33" s="26"/>
      <c r="J33" s="27"/>
      <c r="K33" s="31"/>
      <c r="L33" s="20"/>
      <c r="M33" s="4"/>
    </row>
    <row r="34" spans="2:13" ht="15" customHeight="1" thickBot="1" x14ac:dyDescent="0.35">
      <c r="B34" s="21"/>
      <c r="C34" s="2" t="s">
        <v>33</v>
      </c>
      <c r="D34" s="2">
        <v>120</v>
      </c>
      <c r="E34" s="2"/>
      <c r="F34" s="3"/>
      <c r="G34" s="2"/>
      <c r="H34" s="27"/>
      <c r="I34" s="26"/>
      <c r="J34" s="27"/>
      <c r="K34" s="31"/>
      <c r="L34" s="20"/>
      <c r="M34" s="4"/>
    </row>
    <row r="35" spans="2:13" ht="15" customHeight="1" thickBot="1" x14ac:dyDescent="0.35">
      <c r="B35" s="21"/>
      <c r="C35" s="2" t="s">
        <v>34</v>
      </c>
      <c r="D35" s="2">
        <v>60</v>
      </c>
      <c r="E35" s="2"/>
      <c r="F35" s="3"/>
      <c r="G35" s="2"/>
      <c r="H35" s="27"/>
      <c r="I35" s="26"/>
      <c r="J35" s="27"/>
      <c r="K35" s="31"/>
      <c r="L35" s="20"/>
      <c r="M35" s="4"/>
    </row>
    <row r="36" spans="2:13" ht="15" customHeight="1" thickBot="1" x14ac:dyDescent="0.35">
      <c r="B36" s="21" t="s">
        <v>35</v>
      </c>
      <c r="C36" s="2" t="s">
        <v>36</v>
      </c>
      <c r="D36" s="2">
        <v>30</v>
      </c>
      <c r="E36" s="2">
        <v>1.1000000000000001</v>
      </c>
      <c r="F36" s="3">
        <f t="shared" ref="F36:F44" si="8">(E36/100)*D36</f>
        <v>0.33</v>
      </c>
      <c r="G36" s="2">
        <f t="shared" ref="G36:G41" si="9">F36*0.5</f>
        <v>0.16500000000000001</v>
      </c>
      <c r="H36" s="27">
        <f>SUM(G36:G46)</f>
        <v>21.79</v>
      </c>
      <c r="I36" s="26">
        <f>SUM(Kcal!E36:E44)</f>
        <v>520.6</v>
      </c>
      <c r="J36" s="27">
        <f>H36*4</f>
        <v>87.16</v>
      </c>
      <c r="K36" s="31">
        <f>(J36*100)/I36</f>
        <v>16.742220514790624</v>
      </c>
      <c r="L36" s="20" t="str">
        <f t="shared" ref="L36" si="10">IF(K36&gt;10,"ACIMA",IF(K36&lt;10,"ABAIXO",IF(K36=10, "BOM")))</f>
        <v>ACIMA</v>
      </c>
      <c r="M36" s="4"/>
    </row>
    <row r="37" spans="2:13" ht="15" customHeight="1" thickBot="1" x14ac:dyDescent="0.35">
      <c r="B37" s="21"/>
      <c r="C37" s="2" t="s">
        <v>9</v>
      </c>
      <c r="D37" s="2">
        <v>40</v>
      </c>
      <c r="E37" s="2">
        <v>1.3</v>
      </c>
      <c r="F37" s="3">
        <f t="shared" si="8"/>
        <v>0.52</v>
      </c>
      <c r="G37" s="2">
        <f t="shared" si="9"/>
        <v>0.26</v>
      </c>
      <c r="H37" s="27"/>
      <c r="I37" s="26"/>
      <c r="J37" s="27"/>
      <c r="K37" s="31"/>
      <c r="L37" s="20"/>
      <c r="M37" s="4"/>
    </row>
    <row r="38" spans="2:13" ht="15" customHeight="1" thickBot="1" x14ac:dyDescent="0.35">
      <c r="B38" s="21"/>
      <c r="C38" s="2" t="s">
        <v>20</v>
      </c>
      <c r="D38" s="2">
        <v>40</v>
      </c>
      <c r="E38" s="2">
        <v>1.4</v>
      </c>
      <c r="F38" s="3">
        <f t="shared" si="8"/>
        <v>0.55999999999999994</v>
      </c>
      <c r="G38" s="2">
        <f t="shared" si="9"/>
        <v>0.27999999999999997</v>
      </c>
      <c r="H38" s="27"/>
      <c r="I38" s="26"/>
      <c r="J38" s="27"/>
      <c r="K38" s="31"/>
      <c r="L38" s="20"/>
      <c r="M38" s="4"/>
    </row>
    <row r="39" spans="2:13" ht="15" customHeight="1" thickBot="1" x14ac:dyDescent="0.35">
      <c r="B39" s="21"/>
      <c r="C39" s="2" t="s">
        <v>7</v>
      </c>
      <c r="D39" s="2">
        <v>50</v>
      </c>
      <c r="E39" s="2">
        <v>0.9</v>
      </c>
      <c r="F39" s="3">
        <f t="shared" si="8"/>
        <v>0.45000000000000007</v>
      </c>
      <c r="G39" s="2">
        <f t="shared" si="9"/>
        <v>0.22500000000000003</v>
      </c>
      <c r="H39" s="27"/>
      <c r="I39" s="26"/>
      <c r="J39" s="27"/>
      <c r="K39" s="31"/>
      <c r="L39" s="20"/>
      <c r="M39" s="4"/>
    </row>
    <row r="40" spans="2:13" ht="15" customHeight="1" thickBot="1" x14ac:dyDescent="0.35">
      <c r="B40" s="21"/>
      <c r="C40" s="2" t="s">
        <v>10</v>
      </c>
      <c r="D40" s="2">
        <v>40</v>
      </c>
      <c r="E40" s="2">
        <v>1.2</v>
      </c>
      <c r="F40" s="3">
        <f t="shared" si="8"/>
        <v>0.48</v>
      </c>
      <c r="G40" s="2">
        <f t="shared" si="9"/>
        <v>0.24</v>
      </c>
      <c r="H40" s="27"/>
      <c r="I40" s="26"/>
      <c r="J40" s="27"/>
      <c r="K40" s="31"/>
      <c r="L40" s="20"/>
      <c r="M40" s="4"/>
    </row>
    <row r="41" spans="2:13" ht="15" customHeight="1" thickBot="1" x14ac:dyDescent="0.35">
      <c r="B41" s="21"/>
      <c r="C41" s="2" t="s">
        <v>11</v>
      </c>
      <c r="D41" s="2">
        <v>100</v>
      </c>
      <c r="E41" s="2">
        <v>2.6</v>
      </c>
      <c r="F41" s="3">
        <f t="shared" si="8"/>
        <v>2.6</v>
      </c>
      <c r="G41" s="2">
        <f t="shared" si="9"/>
        <v>1.3</v>
      </c>
      <c r="H41" s="27"/>
      <c r="I41" s="26"/>
      <c r="J41" s="27"/>
      <c r="K41" s="31"/>
      <c r="L41" s="20"/>
      <c r="M41" s="4"/>
    </row>
    <row r="42" spans="2:13" ht="15" customHeight="1" thickBot="1" x14ac:dyDescent="0.35">
      <c r="B42" s="21"/>
      <c r="C42" s="2" t="s">
        <v>12</v>
      </c>
      <c r="D42" s="2">
        <v>60</v>
      </c>
      <c r="E42" s="2">
        <v>4.8</v>
      </c>
      <c r="F42" s="3">
        <f t="shared" si="8"/>
        <v>2.88</v>
      </c>
      <c r="G42" s="2">
        <f>F42*0.6</f>
        <v>1.728</v>
      </c>
      <c r="H42" s="27"/>
      <c r="I42" s="26"/>
      <c r="J42" s="27"/>
      <c r="K42" s="31"/>
      <c r="L42" s="20"/>
      <c r="M42" s="4"/>
    </row>
    <row r="43" spans="2:13" ht="15" customHeight="1" thickBot="1" x14ac:dyDescent="0.35">
      <c r="B43" s="21"/>
      <c r="C43" s="2" t="s">
        <v>37</v>
      </c>
      <c r="D43" s="2">
        <v>80</v>
      </c>
      <c r="E43" s="2">
        <v>31.2</v>
      </c>
      <c r="F43" s="3">
        <f t="shared" si="8"/>
        <v>24.96</v>
      </c>
      <c r="G43" s="2">
        <f>F43*0.7</f>
        <v>17.471999999999998</v>
      </c>
      <c r="H43" s="27"/>
      <c r="I43" s="26"/>
      <c r="J43" s="27"/>
      <c r="K43" s="31"/>
      <c r="L43" s="20"/>
      <c r="M43" s="4"/>
    </row>
    <row r="44" spans="2:13" ht="15" customHeight="1" thickBot="1" x14ac:dyDescent="0.35">
      <c r="B44" s="21"/>
      <c r="C44" s="2" t="s">
        <v>38</v>
      </c>
      <c r="D44" s="2">
        <v>60</v>
      </c>
      <c r="E44" s="2">
        <v>0.4</v>
      </c>
      <c r="F44" s="3">
        <f t="shared" si="8"/>
        <v>0.24</v>
      </c>
      <c r="G44" s="2">
        <f>F44*0.5</f>
        <v>0.12</v>
      </c>
      <c r="H44" s="27"/>
      <c r="I44" s="26"/>
      <c r="J44" s="27"/>
      <c r="K44" s="31"/>
      <c r="L44" s="20"/>
      <c r="M44" s="4"/>
    </row>
    <row r="45" spans="2:13" ht="15" customHeight="1" thickBot="1" x14ac:dyDescent="0.35">
      <c r="B45" s="21"/>
      <c r="C45" s="2" t="s">
        <v>39</v>
      </c>
      <c r="D45" s="2">
        <v>150</v>
      </c>
      <c r="E45" s="2"/>
      <c r="F45" s="3"/>
      <c r="G45" s="2"/>
      <c r="H45" s="27"/>
      <c r="I45" s="26"/>
      <c r="J45" s="27"/>
      <c r="K45" s="31"/>
      <c r="L45" s="20"/>
      <c r="M45" s="4"/>
    </row>
    <row r="46" spans="2:13" ht="15" customHeight="1" thickBot="1" x14ac:dyDescent="0.35">
      <c r="B46" s="21"/>
      <c r="C46" s="2" t="s">
        <v>40</v>
      </c>
      <c r="D46" s="2">
        <v>70</v>
      </c>
      <c r="E46" s="2"/>
      <c r="F46" s="3"/>
      <c r="G46" s="2"/>
      <c r="H46" s="27"/>
      <c r="I46" s="26"/>
      <c r="J46" s="27"/>
      <c r="K46" s="31"/>
      <c r="L46" s="20"/>
      <c r="M46" s="4"/>
    </row>
    <row r="47" spans="2:13" ht="15" customHeight="1" thickBot="1" x14ac:dyDescent="0.35">
      <c r="B47" s="21" t="s">
        <v>41</v>
      </c>
      <c r="C47" s="2" t="s">
        <v>29</v>
      </c>
      <c r="D47" s="2">
        <v>25</v>
      </c>
      <c r="E47" s="2">
        <v>1.3</v>
      </c>
      <c r="F47" s="3">
        <f t="shared" ref="F47:F55" si="11">(E47/100)*D47</f>
        <v>0.32500000000000001</v>
      </c>
      <c r="G47" s="2">
        <f t="shared" ref="G47:G52" si="12">F47*0.5</f>
        <v>0.16250000000000001</v>
      </c>
      <c r="H47" s="27">
        <f>SUM(G47:G57)</f>
        <v>25.9405</v>
      </c>
      <c r="I47" s="26">
        <f>SUM(Kcal!E47:E55)</f>
        <v>672.75</v>
      </c>
      <c r="J47" s="27">
        <f>H47*4</f>
        <v>103.762</v>
      </c>
      <c r="K47" s="31">
        <f>(J47*100)/I47</f>
        <v>15.423560014864364</v>
      </c>
      <c r="L47" s="20" t="str">
        <f t="shared" ref="L47" si="13">IF(K47&gt;10,"ACIMA",IF(K47&lt;10,"ABAIXO",IF(K47=10, "BOM")))</f>
        <v>ACIMA</v>
      </c>
      <c r="M47" s="4"/>
    </row>
    <row r="48" spans="2:13" ht="15" customHeight="1" thickBot="1" x14ac:dyDescent="0.35">
      <c r="B48" s="21"/>
      <c r="C48" s="2" t="s">
        <v>21</v>
      </c>
      <c r="D48" s="2">
        <v>40</v>
      </c>
      <c r="E48" s="2">
        <v>0.9</v>
      </c>
      <c r="F48" s="3">
        <f t="shared" si="11"/>
        <v>0.36000000000000004</v>
      </c>
      <c r="G48" s="2">
        <f t="shared" si="12"/>
        <v>0.18000000000000002</v>
      </c>
      <c r="H48" s="27"/>
      <c r="I48" s="26"/>
      <c r="J48" s="27"/>
      <c r="K48" s="31"/>
      <c r="L48" s="20"/>
      <c r="M48" s="4"/>
    </row>
    <row r="49" spans="2:13" ht="15" customHeight="1" thickBot="1" x14ac:dyDescent="0.35">
      <c r="B49" s="21"/>
      <c r="C49" s="2" t="s">
        <v>42</v>
      </c>
      <c r="D49" s="2">
        <v>30</v>
      </c>
      <c r="E49" s="2">
        <v>1.5</v>
      </c>
      <c r="F49" s="3">
        <f t="shared" si="11"/>
        <v>0.44999999999999996</v>
      </c>
      <c r="G49" s="2">
        <f t="shared" si="12"/>
        <v>0.22499999999999998</v>
      </c>
      <c r="H49" s="27"/>
      <c r="I49" s="26"/>
      <c r="J49" s="27"/>
      <c r="K49" s="31"/>
      <c r="L49" s="20"/>
      <c r="M49" s="4"/>
    </row>
    <row r="50" spans="2:13" ht="15" customHeight="1" thickBot="1" x14ac:dyDescent="0.35">
      <c r="B50" s="21"/>
      <c r="C50" s="2" t="s">
        <v>28</v>
      </c>
      <c r="D50" s="2">
        <v>50</v>
      </c>
      <c r="E50" s="2">
        <v>0.9</v>
      </c>
      <c r="F50" s="3">
        <f t="shared" si="11"/>
        <v>0.45000000000000007</v>
      </c>
      <c r="G50" s="2">
        <f t="shared" si="12"/>
        <v>0.22500000000000003</v>
      </c>
      <c r="H50" s="27"/>
      <c r="I50" s="26"/>
      <c r="J50" s="27"/>
      <c r="K50" s="31"/>
      <c r="L50" s="20"/>
      <c r="M50" s="4"/>
    </row>
    <row r="51" spans="2:13" ht="15" customHeight="1" thickBot="1" x14ac:dyDescent="0.35">
      <c r="B51" s="21"/>
      <c r="C51" s="2" t="s">
        <v>10</v>
      </c>
      <c r="D51" s="2">
        <v>40</v>
      </c>
      <c r="E51" s="2">
        <v>1.2</v>
      </c>
      <c r="F51" s="3">
        <f t="shared" si="11"/>
        <v>0.48</v>
      </c>
      <c r="G51" s="2">
        <f t="shared" si="12"/>
        <v>0.24</v>
      </c>
      <c r="H51" s="27"/>
      <c r="I51" s="26"/>
      <c r="J51" s="27"/>
      <c r="K51" s="31"/>
      <c r="L51" s="20"/>
      <c r="M51" s="4"/>
    </row>
    <row r="52" spans="2:13" ht="15" customHeight="1" thickBot="1" x14ac:dyDescent="0.35">
      <c r="B52" s="21"/>
      <c r="C52" s="2" t="s">
        <v>11</v>
      </c>
      <c r="D52" s="2">
        <v>100</v>
      </c>
      <c r="E52" s="2">
        <v>2.6</v>
      </c>
      <c r="F52" s="3">
        <f t="shared" si="11"/>
        <v>2.6</v>
      </c>
      <c r="G52" s="2">
        <f t="shared" si="12"/>
        <v>1.3</v>
      </c>
      <c r="H52" s="27"/>
      <c r="I52" s="26"/>
      <c r="J52" s="27"/>
      <c r="K52" s="31"/>
      <c r="L52" s="20"/>
      <c r="M52" s="4"/>
    </row>
    <row r="53" spans="2:13" ht="15" customHeight="1" thickBot="1" x14ac:dyDescent="0.35">
      <c r="B53" s="21"/>
      <c r="C53" s="2" t="s">
        <v>12</v>
      </c>
      <c r="D53" s="2">
        <v>60</v>
      </c>
      <c r="E53" s="2">
        <v>4.8</v>
      </c>
      <c r="F53" s="3">
        <f t="shared" si="11"/>
        <v>2.88</v>
      </c>
      <c r="G53" s="2">
        <f>F53*0.6</f>
        <v>1.728</v>
      </c>
      <c r="H53" s="27"/>
      <c r="I53" s="26"/>
      <c r="J53" s="27"/>
      <c r="K53" s="31"/>
      <c r="L53" s="20"/>
      <c r="M53" s="4"/>
    </row>
    <row r="54" spans="2:13" ht="15" customHeight="1" thickBot="1" x14ac:dyDescent="0.35">
      <c r="B54" s="21"/>
      <c r="C54" s="2" t="s">
        <v>43</v>
      </c>
      <c r="D54" s="2">
        <v>100</v>
      </c>
      <c r="E54" s="2">
        <v>31</v>
      </c>
      <c r="F54" s="3">
        <f t="shared" si="11"/>
        <v>31</v>
      </c>
      <c r="G54" s="2">
        <f>F54*0.7</f>
        <v>21.7</v>
      </c>
      <c r="H54" s="27"/>
      <c r="I54" s="26"/>
      <c r="J54" s="27"/>
      <c r="K54" s="31"/>
      <c r="L54" s="20"/>
      <c r="M54" s="4"/>
    </row>
    <row r="55" spans="2:13" ht="15" customHeight="1" thickBot="1" x14ac:dyDescent="0.35">
      <c r="B55" s="21"/>
      <c r="C55" s="2" t="s">
        <v>44</v>
      </c>
      <c r="D55" s="2">
        <v>30</v>
      </c>
      <c r="E55" s="2">
        <v>1.2</v>
      </c>
      <c r="F55" s="3">
        <f t="shared" si="11"/>
        <v>0.36</v>
      </c>
      <c r="G55" s="2">
        <f>F55*0.5</f>
        <v>0.18</v>
      </c>
      <c r="H55" s="27"/>
      <c r="I55" s="26"/>
      <c r="J55" s="27"/>
      <c r="K55" s="31"/>
      <c r="L55" s="20"/>
      <c r="M55" s="4"/>
    </row>
    <row r="56" spans="2:13" ht="15" customHeight="1" thickBot="1" x14ac:dyDescent="0.35">
      <c r="B56" s="21"/>
      <c r="C56" s="2" t="s">
        <v>45</v>
      </c>
      <c r="D56" s="2">
        <v>100</v>
      </c>
      <c r="E56" s="2"/>
      <c r="F56" s="3"/>
      <c r="G56" s="2"/>
      <c r="H56" s="27"/>
      <c r="I56" s="26"/>
      <c r="J56" s="27"/>
      <c r="K56" s="31"/>
      <c r="L56" s="20"/>
      <c r="M56" s="4"/>
    </row>
    <row r="57" spans="2:13" ht="15" customHeight="1" thickBot="1" x14ac:dyDescent="0.35">
      <c r="B57" s="21"/>
      <c r="C57" s="2" t="s">
        <v>46</v>
      </c>
      <c r="D57" s="2">
        <v>60</v>
      </c>
      <c r="E57" s="2"/>
      <c r="F57" s="3"/>
      <c r="G57" s="2"/>
      <c r="H57" s="27"/>
      <c r="I57" s="26"/>
      <c r="J57" s="27"/>
      <c r="K57" s="31"/>
      <c r="L57" s="20"/>
      <c r="M57" s="4"/>
    </row>
    <row r="58" spans="2:13" ht="15" customHeight="1" thickBot="1" x14ac:dyDescent="0.35">
      <c r="B58" s="21" t="s">
        <v>47</v>
      </c>
      <c r="C58" s="2" t="s">
        <v>27</v>
      </c>
      <c r="D58" s="2">
        <v>50</v>
      </c>
      <c r="E58" s="2">
        <v>1.3</v>
      </c>
      <c r="F58" s="3">
        <f t="shared" ref="F58:F66" si="14">(E58/100)*D58</f>
        <v>0.65</v>
      </c>
      <c r="G58" s="2">
        <f t="shared" ref="G58:G63" si="15">F58*0.5</f>
        <v>0.32500000000000001</v>
      </c>
      <c r="H58" s="27">
        <f>SUM(G58:G68)</f>
        <v>17.540500000000002</v>
      </c>
      <c r="I58" s="26">
        <f>SUM(Kcal!E58:E66)</f>
        <v>597.65000000000009</v>
      </c>
      <c r="J58" s="27">
        <f>H58*4</f>
        <v>70.162000000000006</v>
      </c>
      <c r="K58" s="31">
        <f>(J58*100)/I58</f>
        <v>11.739646950556345</v>
      </c>
      <c r="L58" s="20" t="str">
        <f t="shared" ref="L58" si="16">IF(K58&gt;10,"ACIMA",IF(K58&lt;10,"ABAIXO",IF(K58=10, "BOM")))</f>
        <v>ACIMA</v>
      </c>
      <c r="M58" s="4"/>
    </row>
    <row r="59" spans="2:13" ht="15" customHeight="1" thickBot="1" x14ac:dyDescent="0.35">
      <c r="B59" s="21"/>
      <c r="C59" s="2" t="s">
        <v>30</v>
      </c>
      <c r="D59" s="2">
        <v>60</v>
      </c>
      <c r="E59" s="2">
        <v>0.9</v>
      </c>
      <c r="F59" s="3">
        <f t="shared" si="14"/>
        <v>0.54</v>
      </c>
      <c r="G59" s="2">
        <f t="shared" si="15"/>
        <v>0.27</v>
      </c>
      <c r="H59" s="27"/>
      <c r="I59" s="26"/>
      <c r="J59" s="27"/>
      <c r="K59" s="31"/>
      <c r="L59" s="20"/>
      <c r="M59" s="4"/>
    </row>
    <row r="60" spans="2:13" ht="15" customHeight="1" thickBot="1" x14ac:dyDescent="0.35">
      <c r="B60" s="21"/>
      <c r="C60" s="2" t="s">
        <v>29</v>
      </c>
      <c r="D60" s="2">
        <v>25</v>
      </c>
      <c r="E60" s="2">
        <v>1.3</v>
      </c>
      <c r="F60" s="3">
        <f t="shared" si="14"/>
        <v>0.32500000000000001</v>
      </c>
      <c r="G60" s="2">
        <f t="shared" si="15"/>
        <v>0.16250000000000001</v>
      </c>
      <c r="H60" s="27"/>
      <c r="I60" s="26"/>
      <c r="J60" s="27"/>
      <c r="K60" s="31"/>
      <c r="L60" s="20"/>
      <c r="M60" s="4"/>
    </row>
    <row r="61" spans="2:13" ht="15" customHeight="1" thickBot="1" x14ac:dyDescent="0.35">
      <c r="B61" s="21"/>
      <c r="C61" s="2" t="s">
        <v>19</v>
      </c>
      <c r="D61" s="2">
        <v>50</v>
      </c>
      <c r="E61" s="2">
        <v>0.8</v>
      </c>
      <c r="F61" s="3">
        <f t="shared" si="14"/>
        <v>0.4</v>
      </c>
      <c r="G61" s="2">
        <f t="shared" si="15"/>
        <v>0.2</v>
      </c>
      <c r="H61" s="27"/>
      <c r="I61" s="26"/>
      <c r="J61" s="27"/>
      <c r="K61" s="31"/>
      <c r="L61" s="20"/>
      <c r="M61" s="4"/>
    </row>
    <row r="62" spans="2:13" ht="15" customHeight="1" thickBot="1" x14ac:dyDescent="0.35">
      <c r="B62" s="21"/>
      <c r="C62" s="2" t="s">
        <v>10</v>
      </c>
      <c r="D62" s="2">
        <v>40</v>
      </c>
      <c r="E62" s="2">
        <v>1.2</v>
      </c>
      <c r="F62" s="3">
        <f t="shared" si="14"/>
        <v>0.48</v>
      </c>
      <c r="G62" s="2">
        <f t="shared" si="15"/>
        <v>0.24</v>
      </c>
      <c r="H62" s="27"/>
      <c r="I62" s="26"/>
      <c r="J62" s="27"/>
      <c r="K62" s="31"/>
      <c r="L62" s="20"/>
      <c r="M62" s="4"/>
    </row>
    <row r="63" spans="2:13" ht="15" customHeight="1" thickBot="1" x14ac:dyDescent="0.35">
      <c r="B63" s="21"/>
      <c r="C63" s="2" t="s">
        <v>11</v>
      </c>
      <c r="D63" s="2">
        <v>100</v>
      </c>
      <c r="E63" s="2">
        <v>2.6</v>
      </c>
      <c r="F63" s="3">
        <f t="shared" si="14"/>
        <v>2.6</v>
      </c>
      <c r="G63" s="2">
        <f t="shared" si="15"/>
        <v>1.3</v>
      </c>
      <c r="H63" s="27"/>
      <c r="I63" s="26"/>
      <c r="J63" s="27"/>
      <c r="K63" s="31"/>
      <c r="L63" s="20"/>
      <c r="M63" s="4"/>
    </row>
    <row r="64" spans="2:13" ht="15" customHeight="1" thickBot="1" x14ac:dyDescent="0.35">
      <c r="B64" s="21"/>
      <c r="C64" s="2" t="s">
        <v>12</v>
      </c>
      <c r="D64" s="2">
        <v>60</v>
      </c>
      <c r="E64" s="2">
        <v>4.8</v>
      </c>
      <c r="F64" s="3">
        <f t="shared" si="14"/>
        <v>2.88</v>
      </c>
      <c r="G64" s="2">
        <f>F64*0.6</f>
        <v>1.728</v>
      </c>
      <c r="H64" s="27"/>
      <c r="I64" s="26"/>
      <c r="J64" s="27"/>
      <c r="K64" s="31"/>
      <c r="L64" s="20"/>
      <c r="M64" s="4"/>
    </row>
    <row r="65" spans="2:13" ht="15" customHeight="1" thickBot="1" x14ac:dyDescent="0.35">
      <c r="B65" s="21"/>
      <c r="C65" s="2" t="s">
        <v>48</v>
      </c>
      <c r="D65" s="2">
        <v>85</v>
      </c>
      <c r="E65" s="2">
        <v>22</v>
      </c>
      <c r="F65" s="3">
        <f t="shared" si="14"/>
        <v>18.7</v>
      </c>
      <c r="G65" s="2">
        <f>F65*0.7</f>
        <v>13.089999999999998</v>
      </c>
      <c r="H65" s="27"/>
      <c r="I65" s="26"/>
      <c r="J65" s="27"/>
      <c r="K65" s="31"/>
      <c r="L65" s="20"/>
      <c r="M65" s="4"/>
    </row>
    <row r="66" spans="2:13" ht="15" customHeight="1" thickBot="1" x14ac:dyDescent="0.35">
      <c r="B66" s="21"/>
      <c r="C66" s="2" t="s">
        <v>49</v>
      </c>
      <c r="D66" s="2">
        <v>50</v>
      </c>
      <c r="E66" s="2">
        <v>0.9</v>
      </c>
      <c r="F66" s="3">
        <f t="shared" si="14"/>
        <v>0.45000000000000007</v>
      </c>
      <c r="G66" s="2">
        <f>F66*0.5</f>
        <v>0.22500000000000003</v>
      </c>
      <c r="H66" s="27"/>
      <c r="I66" s="26"/>
      <c r="J66" s="27"/>
      <c r="K66" s="31"/>
      <c r="L66" s="20"/>
      <c r="M66" s="4"/>
    </row>
    <row r="67" spans="2:13" ht="15" customHeight="1" thickBot="1" x14ac:dyDescent="0.35">
      <c r="B67" s="21"/>
      <c r="C67" s="2" t="s">
        <v>50</v>
      </c>
      <c r="D67" s="2">
        <v>150</v>
      </c>
      <c r="E67" s="2"/>
      <c r="F67" s="3"/>
      <c r="G67" s="2"/>
      <c r="H67" s="27"/>
      <c r="I67" s="26"/>
      <c r="J67" s="27"/>
      <c r="K67" s="31"/>
      <c r="L67" s="20"/>
      <c r="M67" s="4"/>
    </row>
    <row r="68" spans="2:13" ht="15" customHeight="1" thickBot="1" x14ac:dyDescent="0.35">
      <c r="B68" s="21"/>
      <c r="C68" s="2" t="s">
        <v>51</v>
      </c>
      <c r="D68" s="2">
        <v>60</v>
      </c>
      <c r="E68" s="2"/>
      <c r="F68" s="3"/>
      <c r="G68" s="2"/>
      <c r="H68" s="27"/>
      <c r="I68" s="26"/>
      <c r="J68" s="27"/>
      <c r="K68" s="31"/>
      <c r="L68" s="20"/>
      <c r="M68" s="4"/>
    </row>
    <row r="69" spans="2:13" ht="14.4" x14ac:dyDescent="0.3"/>
  </sheetData>
  <mergeCells count="36">
    <mergeCell ref="L47:L57"/>
    <mergeCell ref="L58:L68"/>
    <mergeCell ref="L3:L13"/>
    <mergeCell ref="L14:L24"/>
    <mergeCell ref="L25:L35"/>
    <mergeCell ref="L36:L46"/>
    <mergeCell ref="H58:H68"/>
    <mergeCell ref="B3:B13"/>
    <mergeCell ref="B14:B24"/>
    <mergeCell ref="B25:B35"/>
    <mergeCell ref="B36:B46"/>
    <mergeCell ref="B47:B57"/>
    <mergeCell ref="B58:B68"/>
    <mergeCell ref="H3:H13"/>
    <mergeCell ref="H14:H24"/>
    <mergeCell ref="H25:H35"/>
    <mergeCell ref="H36:H46"/>
    <mergeCell ref="H47:H57"/>
    <mergeCell ref="I3:I13"/>
    <mergeCell ref="K3:K13"/>
    <mergeCell ref="I14:I24"/>
    <mergeCell ref="K14:K24"/>
    <mergeCell ref="I25:I35"/>
    <mergeCell ref="K25:K35"/>
    <mergeCell ref="J3:J13"/>
    <mergeCell ref="J14:J24"/>
    <mergeCell ref="J25:J35"/>
    <mergeCell ref="I36:I46"/>
    <mergeCell ref="K36:K46"/>
    <mergeCell ref="I47:I57"/>
    <mergeCell ref="K47:K57"/>
    <mergeCell ref="I58:I68"/>
    <mergeCell ref="K58:K68"/>
    <mergeCell ref="J36:J46"/>
    <mergeCell ref="J47:J57"/>
    <mergeCell ref="J58:J6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FB69-533C-4C5D-9A65-C5B45268FCB9}">
  <dimension ref="B2:G45"/>
  <sheetViews>
    <sheetView topLeftCell="A13" workbookViewId="0">
      <selection activeCell="F7" sqref="F7"/>
    </sheetView>
  </sheetViews>
  <sheetFormatPr defaultRowHeight="15.6" x14ac:dyDescent="0.3"/>
  <cols>
    <col min="1" max="1" width="4.44140625" customWidth="1"/>
    <col min="2" max="2" width="23.6640625" style="13" bestFit="1" customWidth="1"/>
    <col min="3" max="3" width="19.77734375" style="14" bestFit="1" customWidth="1"/>
    <col min="4" max="4" width="20.33203125" style="13" bestFit="1" customWidth="1"/>
    <col min="5" max="5" width="14.77734375" style="5" bestFit="1" customWidth="1"/>
    <col min="7" max="7" width="20.33203125" bestFit="1" customWidth="1"/>
  </cols>
  <sheetData>
    <row r="2" spans="2:7" x14ac:dyDescent="0.3">
      <c r="B2" s="16" t="s">
        <v>65</v>
      </c>
      <c r="C2" s="17" t="s">
        <v>66</v>
      </c>
      <c r="D2" s="16" t="s">
        <v>67</v>
      </c>
      <c r="E2" s="18" t="s">
        <v>68</v>
      </c>
      <c r="F2" s="19" t="s">
        <v>69</v>
      </c>
      <c r="G2" s="19" t="s">
        <v>70</v>
      </c>
    </row>
    <row r="3" spans="2:7" x14ac:dyDescent="0.3">
      <c r="B3" s="13" t="s">
        <v>61</v>
      </c>
      <c r="C3" s="14">
        <v>48.99</v>
      </c>
      <c r="D3" s="13">
        <v>60</v>
      </c>
      <c r="E3" s="14">
        <f>C3*D3</f>
        <v>2939.4</v>
      </c>
      <c r="F3" s="15">
        <f>E3*100/23630.03</f>
        <v>12.439256319183684</v>
      </c>
      <c r="G3" s="13" t="s">
        <v>71</v>
      </c>
    </row>
    <row r="4" spans="2:7" x14ac:dyDescent="0.3">
      <c r="B4" s="13" t="s">
        <v>64</v>
      </c>
      <c r="C4" s="14">
        <v>24.5</v>
      </c>
      <c r="D4" s="13">
        <v>90</v>
      </c>
      <c r="E4" s="14">
        <f t="shared" ref="E4:E17" si="0">C4*D4</f>
        <v>2205</v>
      </c>
      <c r="F4" s="15">
        <f t="shared" ref="F4:F17" si="1">E4*100/23630.03</f>
        <v>9.3313465958358925</v>
      </c>
      <c r="G4" s="13" t="s">
        <v>71</v>
      </c>
    </row>
    <row r="5" spans="2:7" x14ac:dyDescent="0.3">
      <c r="B5" s="13" t="s">
        <v>31</v>
      </c>
      <c r="C5" s="14">
        <v>48.62</v>
      </c>
      <c r="D5" s="13">
        <v>30</v>
      </c>
      <c r="E5" s="14">
        <f t="shared" si="0"/>
        <v>1458.6</v>
      </c>
      <c r="F5" s="15">
        <f t="shared" si="1"/>
        <v>6.1726540338713072</v>
      </c>
      <c r="G5" s="13" t="s">
        <v>71</v>
      </c>
    </row>
    <row r="6" spans="2:7" x14ac:dyDescent="0.3">
      <c r="B6" s="13" t="s">
        <v>22</v>
      </c>
      <c r="C6" s="14">
        <v>44.9</v>
      </c>
      <c r="D6" s="13">
        <v>30</v>
      </c>
      <c r="E6" s="14">
        <f t="shared" si="0"/>
        <v>1347</v>
      </c>
      <c r="F6" s="15">
        <f t="shared" si="1"/>
        <v>5.700373634735123</v>
      </c>
      <c r="G6" s="13" t="s">
        <v>71</v>
      </c>
    </row>
    <row r="7" spans="2:7" x14ac:dyDescent="0.3">
      <c r="B7" s="13" t="s">
        <v>11</v>
      </c>
      <c r="C7" s="14">
        <v>5.99</v>
      </c>
      <c r="D7" s="13">
        <v>210</v>
      </c>
      <c r="E7" s="14">
        <f t="shared" si="0"/>
        <v>1257.9000000000001</v>
      </c>
      <c r="F7" s="15">
        <f t="shared" si="1"/>
        <v>5.3233110580054284</v>
      </c>
      <c r="G7" s="13" t="s">
        <v>71</v>
      </c>
    </row>
    <row r="8" spans="2:7" x14ac:dyDescent="0.3">
      <c r="B8" s="13" t="s">
        <v>12</v>
      </c>
      <c r="C8" s="14">
        <v>8.5399999999999991</v>
      </c>
      <c r="D8" s="13">
        <v>126</v>
      </c>
      <c r="E8" s="14">
        <f t="shared" si="0"/>
        <v>1076.04</v>
      </c>
      <c r="F8" s="15">
        <f t="shared" si="1"/>
        <v>4.553697138767915</v>
      </c>
      <c r="G8" s="13" t="s">
        <v>71</v>
      </c>
    </row>
    <row r="9" spans="2:7" x14ac:dyDescent="0.3">
      <c r="B9" s="13" t="s">
        <v>78</v>
      </c>
      <c r="C9" s="14">
        <v>12.53</v>
      </c>
      <c r="D9" s="13">
        <v>84</v>
      </c>
      <c r="E9" s="14">
        <f t="shared" si="0"/>
        <v>1052.52</v>
      </c>
      <c r="F9" s="15">
        <f t="shared" si="1"/>
        <v>4.4541627750789994</v>
      </c>
      <c r="G9" s="13" t="s">
        <v>71</v>
      </c>
    </row>
    <row r="10" spans="2:7" x14ac:dyDescent="0.3">
      <c r="B10" s="13" t="s">
        <v>50</v>
      </c>
      <c r="C10" s="14">
        <v>44.9</v>
      </c>
      <c r="D10" s="13">
        <v>30</v>
      </c>
      <c r="E10" s="14">
        <f t="shared" si="0"/>
        <v>1347</v>
      </c>
      <c r="F10" s="15">
        <f t="shared" si="1"/>
        <v>5.700373634735123</v>
      </c>
      <c r="G10" s="13" t="s">
        <v>71</v>
      </c>
    </row>
    <row r="11" spans="2:7" x14ac:dyDescent="0.3">
      <c r="B11" s="13" t="s">
        <v>24</v>
      </c>
      <c r="C11" s="14">
        <v>38.9</v>
      </c>
      <c r="D11" s="13">
        <v>30</v>
      </c>
      <c r="E11" s="14">
        <f t="shared" si="0"/>
        <v>1167</v>
      </c>
      <c r="F11" s="15">
        <f t="shared" si="1"/>
        <v>4.9386310554832136</v>
      </c>
      <c r="G11" s="13" t="s">
        <v>71</v>
      </c>
    </row>
    <row r="12" spans="2:7" x14ac:dyDescent="0.3">
      <c r="B12" s="13" t="s">
        <v>15</v>
      </c>
      <c r="C12" s="14">
        <v>30.5</v>
      </c>
      <c r="D12" s="13">
        <v>30</v>
      </c>
      <c r="E12" s="14">
        <f t="shared" si="0"/>
        <v>915</v>
      </c>
      <c r="F12" s="15">
        <f t="shared" si="1"/>
        <v>3.8721914445305403</v>
      </c>
      <c r="G12" s="13" t="s">
        <v>71</v>
      </c>
    </row>
    <row r="13" spans="2:7" x14ac:dyDescent="0.3">
      <c r="B13" s="13" t="s">
        <v>39</v>
      </c>
      <c r="C13" s="14">
        <v>29.8</v>
      </c>
      <c r="D13" s="13">
        <v>30</v>
      </c>
      <c r="E13" s="14">
        <f t="shared" si="0"/>
        <v>894</v>
      </c>
      <c r="F13" s="15">
        <f t="shared" si="1"/>
        <v>3.783321476951151</v>
      </c>
      <c r="G13" s="13" t="s">
        <v>71</v>
      </c>
    </row>
    <row r="14" spans="2:7" x14ac:dyDescent="0.3">
      <c r="B14" s="13" t="s">
        <v>62</v>
      </c>
      <c r="C14" s="14">
        <v>28.99</v>
      </c>
      <c r="D14" s="13">
        <v>30</v>
      </c>
      <c r="E14" s="14">
        <f t="shared" si="0"/>
        <v>869.69999999999993</v>
      </c>
      <c r="F14" s="15">
        <f t="shared" si="1"/>
        <v>3.6804862287521432</v>
      </c>
      <c r="G14" s="13" t="s">
        <v>71</v>
      </c>
    </row>
    <row r="15" spans="2:7" x14ac:dyDescent="0.3">
      <c r="B15" s="13" t="s">
        <v>63</v>
      </c>
      <c r="C15" s="14">
        <v>33</v>
      </c>
      <c r="D15" s="13">
        <v>24</v>
      </c>
      <c r="E15" s="14">
        <f t="shared" si="0"/>
        <v>792</v>
      </c>
      <c r="F15" s="15">
        <f t="shared" si="1"/>
        <v>3.3516673487084021</v>
      </c>
      <c r="G15" s="13" t="s">
        <v>71</v>
      </c>
    </row>
    <row r="16" spans="2:7" x14ac:dyDescent="0.3">
      <c r="B16" s="13" t="s">
        <v>45</v>
      </c>
      <c r="C16" s="14">
        <v>22.5</v>
      </c>
      <c r="D16" s="13">
        <v>30</v>
      </c>
      <c r="E16" s="14">
        <f t="shared" si="0"/>
        <v>675</v>
      </c>
      <c r="F16" s="15">
        <f t="shared" si="1"/>
        <v>2.8565346721946607</v>
      </c>
      <c r="G16" s="13" t="s">
        <v>71</v>
      </c>
    </row>
    <row r="17" spans="2:7" x14ac:dyDescent="0.3">
      <c r="B17" s="13" t="s">
        <v>33</v>
      </c>
      <c r="C17" s="14">
        <v>20.6</v>
      </c>
      <c r="D17" s="13">
        <v>30</v>
      </c>
      <c r="E17" s="14">
        <f t="shared" si="0"/>
        <v>618</v>
      </c>
      <c r="F17" s="15">
        <f t="shared" si="1"/>
        <v>2.6153161887648895</v>
      </c>
      <c r="G17" s="13" t="s">
        <v>71</v>
      </c>
    </row>
    <row r="18" spans="2:7" x14ac:dyDescent="0.3">
      <c r="E18" s="14" t="s">
        <v>72</v>
      </c>
      <c r="F18" s="15">
        <f>SUM(F3:F17)</f>
        <v>78.773323605598478</v>
      </c>
      <c r="G18" s="13"/>
    </row>
    <row r="19" spans="2:7" x14ac:dyDescent="0.3">
      <c r="B19" s="13" t="s">
        <v>43</v>
      </c>
      <c r="C19" s="14">
        <v>19.899999999999999</v>
      </c>
      <c r="D19" s="13">
        <v>30</v>
      </c>
      <c r="E19" s="14">
        <f>C19*D19</f>
        <v>597</v>
      </c>
      <c r="F19" s="15">
        <f>E19*100/23630.03</f>
        <v>2.5264462211855001</v>
      </c>
      <c r="G19" s="13" t="s">
        <v>73</v>
      </c>
    </row>
    <row r="20" spans="2:7" x14ac:dyDescent="0.3">
      <c r="B20" s="13" t="s">
        <v>18</v>
      </c>
      <c r="C20" s="14">
        <v>32.72</v>
      </c>
      <c r="D20" s="13">
        <v>18</v>
      </c>
      <c r="E20" s="14">
        <f t="shared" ref="E20:E32" si="2">C20*D20</f>
        <v>588.96</v>
      </c>
      <c r="F20" s="15">
        <f t="shared" ref="F20:F32" si="3">E20*100/23630.03</f>
        <v>2.4924217193122482</v>
      </c>
      <c r="G20" s="13" t="s">
        <v>73</v>
      </c>
    </row>
    <row r="21" spans="2:7" x14ac:dyDescent="0.3">
      <c r="B21" s="13" t="s">
        <v>30</v>
      </c>
      <c r="C21" s="14">
        <v>12.4</v>
      </c>
      <c r="D21" s="13">
        <v>36</v>
      </c>
      <c r="E21" s="14">
        <f t="shared" si="2"/>
        <v>446.40000000000003</v>
      </c>
      <c r="F21" s="15">
        <f t="shared" si="3"/>
        <v>1.8891215965447357</v>
      </c>
      <c r="G21" s="13" t="s">
        <v>73</v>
      </c>
    </row>
    <row r="22" spans="2:7" x14ac:dyDescent="0.3">
      <c r="B22" s="13" t="s">
        <v>13</v>
      </c>
      <c r="C22" s="14">
        <v>13.5</v>
      </c>
      <c r="D22" s="13">
        <v>27</v>
      </c>
      <c r="E22" s="14">
        <f t="shared" si="2"/>
        <v>364.5</v>
      </c>
      <c r="F22" s="15">
        <f t="shared" si="3"/>
        <v>1.5425287229851168</v>
      </c>
      <c r="G22" s="13" t="s">
        <v>73</v>
      </c>
    </row>
    <row r="23" spans="2:7" x14ac:dyDescent="0.3">
      <c r="B23" s="13" t="s">
        <v>8</v>
      </c>
      <c r="C23" s="14">
        <v>34</v>
      </c>
      <c r="D23" s="13">
        <v>9</v>
      </c>
      <c r="E23" s="14">
        <f t="shared" si="2"/>
        <v>306</v>
      </c>
      <c r="F23" s="15">
        <f t="shared" si="3"/>
        <v>1.2949623847282463</v>
      </c>
      <c r="G23" s="13" t="s">
        <v>73</v>
      </c>
    </row>
    <row r="24" spans="2:7" x14ac:dyDescent="0.3">
      <c r="B24" s="13" t="s">
        <v>34</v>
      </c>
      <c r="C24" s="14">
        <v>14.98</v>
      </c>
      <c r="D24" s="13">
        <v>18</v>
      </c>
      <c r="E24" s="14">
        <f t="shared" si="2"/>
        <v>269.64</v>
      </c>
      <c r="F24" s="15">
        <f t="shared" si="3"/>
        <v>1.1410903837193604</v>
      </c>
      <c r="G24" s="13" t="s">
        <v>73</v>
      </c>
    </row>
    <row r="25" spans="2:7" x14ac:dyDescent="0.3">
      <c r="B25" s="13" t="s">
        <v>36</v>
      </c>
      <c r="C25" s="14">
        <v>29.16</v>
      </c>
      <c r="D25" s="13">
        <v>9</v>
      </c>
      <c r="E25" s="14">
        <f t="shared" si="2"/>
        <v>262.44</v>
      </c>
      <c r="F25" s="15">
        <f t="shared" si="3"/>
        <v>1.1106206805492842</v>
      </c>
      <c r="G25" s="13" t="s">
        <v>73</v>
      </c>
    </row>
    <row r="26" spans="2:7" x14ac:dyDescent="0.3">
      <c r="B26" s="13" t="s">
        <v>19</v>
      </c>
      <c r="C26" s="14">
        <v>7.99</v>
      </c>
      <c r="D26" s="13">
        <v>30</v>
      </c>
      <c r="E26" s="14">
        <f t="shared" si="2"/>
        <v>239.70000000000002</v>
      </c>
      <c r="F26" s="15">
        <f t="shared" si="3"/>
        <v>1.0143872013704596</v>
      </c>
      <c r="G26" s="13" t="s">
        <v>73</v>
      </c>
    </row>
    <row r="27" spans="2:7" x14ac:dyDescent="0.3">
      <c r="B27" s="13" t="s">
        <v>49</v>
      </c>
      <c r="C27" s="14">
        <v>15</v>
      </c>
      <c r="D27" s="13">
        <v>15</v>
      </c>
      <c r="E27" s="14">
        <f t="shared" si="2"/>
        <v>225</v>
      </c>
      <c r="F27" s="15">
        <f t="shared" si="3"/>
        <v>0.95217822406488695</v>
      </c>
      <c r="G27" s="13" t="s">
        <v>73</v>
      </c>
    </row>
    <row r="28" spans="2:7" x14ac:dyDescent="0.3">
      <c r="B28" s="13" t="s">
        <v>6</v>
      </c>
      <c r="C28" s="14">
        <v>16.66</v>
      </c>
      <c r="D28" s="13">
        <v>9</v>
      </c>
      <c r="E28" s="14">
        <f t="shared" si="2"/>
        <v>149.94</v>
      </c>
      <c r="F28" s="15">
        <f t="shared" si="3"/>
        <v>0.63453156851684067</v>
      </c>
      <c r="G28" s="13" t="s">
        <v>73</v>
      </c>
    </row>
    <row r="29" spans="2:7" x14ac:dyDescent="0.3">
      <c r="B29" s="13" t="s">
        <v>29</v>
      </c>
      <c r="C29" s="14">
        <v>19.97</v>
      </c>
      <c r="D29" s="13">
        <v>7.5</v>
      </c>
      <c r="E29" s="14">
        <f t="shared" si="2"/>
        <v>149.77499999999998</v>
      </c>
      <c r="F29" s="15">
        <f t="shared" si="3"/>
        <v>0.63383330448585973</v>
      </c>
      <c r="G29" s="13" t="s">
        <v>73</v>
      </c>
    </row>
    <row r="30" spans="2:7" x14ac:dyDescent="0.3">
      <c r="B30" s="13" t="s">
        <v>7</v>
      </c>
      <c r="C30" s="14">
        <v>4.99</v>
      </c>
      <c r="D30" s="13">
        <v>30</v>
      </c>
      <c r="E30" s="14">
        <f t="shared" si="2"/>
        <v>149.70000000000002</v>
      </c>
      <c r="F30" s="15">
        <f t="shared" si="3"/>
        <v>0.63351591174450483</v>
      </c>
      <c r="G30" s="13" t="s">
        <v>73</v>
      </c>
    </row>
    <row r="31" spans="2:7" x14ac:dyDescent="0.3">
      <c r="B31" s="13" t="s">
        <v>14</v>
      </c>
      <c r="C31" s="14">
        <v>7.9</v>
      </c>
      <c r="D31" s="13">
        <v>18</v>
      </c>
      <c r="E31" s="14">
        <f t="shared" si="2"/>
        <v>142.20000000000002</v>
      </c>
      <c r="F31" s="15">
        <f t="shared" si="3"/>
        <v>0.60177663760900868</v>
      </c>
      <c r="G31" s="13" t="s">
        <v>73</v>
      </c>
    </row>
    <row r="32" spans="2:7" x14ac:dyDescent="0.3">
      <c r="B32" s="13" t="s">
        <v>51</v>
      </c>
      <c r="C32" s="14">
        <v>7.15</v>
      </c>
      <c r="D32" s="13">
        <v>18</v>
      </c>
      <c r="E32" s="14">
        <f t="shared" si="2"/>
        <v>128.70000000000002</v>
      </c>
      <c r="F32" s="15">
        <f t="shared" si="3"/>
        <v>0.54464594416511547</v>
      </c>
      <c r="G32" s="13" t="s">
        <v>73</v>
      </c>
    </row>
    <row r="33" spans="2:7" x14ac:dyDescent="0.3">
      <c r="E33" s="14" t="s">
        <v>74</v>
      </c>
      <c r="F33" s="15">
        <f>SUM(F19:F32)</f>
        <v>17.012060500981168</v>
      </c>
      <c r="G33" s="13"/>
    </row>
    <row r="34" spans="2:7" ht="16.2" thickBot="1" x14ac:dyDescent="0.35">
      <c r="B34" s="13" t="s">
        <v>46</v>
      </c>
      <c r="C34" s="14">
        <v>6.98</v>
      </c>
      <c r="D34" s="13">
        <v>18</v>
      </c>
      <c r="E34" s="14">
        <f>C34*D34</f>
        <v>125.64000000000001</v>
      </c>
      <c r="F34" s="15">
        <f>E34*100/23630.03</f>
        <v>0.53169632031783298</v>
      </c>
      <c r="G34" s="13" t="s">
        <v>75</v>
      </c>
    </row>
    <row r="35" spans="2:7" ht="16.2" thickBot="1" x14ac:dyDescent="0.35">
      <c r="B35" s="12" t="s">
        <v>20</v>
      </c>
      <c r="C35" s="11">
        <v>6.98</v>
      </c>
      <c r="D35" s="12">
        <v>18</v>
      </c>
      <c r="E35" s="14">
        <f t="shared" ref="E35:E43" si="4">C35*D35</f>
        <v>125.64000000000001</v>
      </c>
      <c r="F35" s="15">
        <f t="shared" ref="F35:F43" si="5">E35*100/23630.03</f>
        <v>0.53169632031783298</v>
      </c>
      <c r="G35" s="13" t="s">
        <v>75</v>
      </c>
    </row>
    <row r="36" spans="2:7" ht="16.2" thickBot="1" x14ac:dyDescent="0.35">
      <c r="B36" s="12" t="s">
        <v>9</v>
      </c>
      <c r="C36" s="11">
        <v>4.99</v>
      </c>
      <c r="D36" s="12">
        <v>24</v>
      </c>
      <c r="E36" s="14">
        <f t="shared" si="4"/>
        <v>119.76</v>
      </c>
      <c r="F36" s="15">
        <f t="shared" si="5"/>
        <v>0.50681272939560384</v>
      </c>
      <c r="G36" s="13" t="s">
        <v>75</v>
      </c>
    </row>
    <row r="37" spans="2:7" ht="16.2" thickBot="1" x14ac:dyDescent="0.35">
      <c r="B37" s="12" t="s">
        <v>28</v>
      </c>
      <c r="C37" s="11">
        <v>3.99</v>
      </c>
      <c r="D37" s="12">
        <v>30</v>
      </c>
      <c r="E37" s="14">
        <f t="shared" si="4"/>
        <v>119.7</v>
      </c>
      <c r="F37" s="15">
        <f t="shared" si="5"/>
        <v>0.50655881520251989</v>
      </c>
      <c r="G37" s="13" t="s">
        <v>75</v>
      </c>
    </row>
    <row r="38" spans="2:7" ht="16.2" thickBot="1" x14ac:dyDescent="0.35">
      <c r="B38" s="12" t="s">
        <v>25</v>
      </c>
      <c r="C38" s="11">
        <v>7.98</v>
      </c>
      <c r="D38" s="12">
        <v>15</v>
      </c>
      <c r="E38" s="14">
        <f t="shared" si="4"/>
        <v>119.7</v>
      </c>
      <c r="F38" s="15">
        <f t="shared" si="5"/>
        <v>0.50655881520251989</v>
      </c>
      <c r="G38" s="13" t="s">
        <v>75</v>
      </c>
    </row>
    <row r="39" spans="2:7" ht="16.2" thickBot="1" x14ac:dyDescent="0.35">
      <c r="B39" s="12" t="s">
        <v>27</v>
      </c>
      <c r="C39" s="11">
        <v>5.98</v>
      </c>
      <c r="D39" s="12">
        <v>18</v>
      </c>
      <c r="E39" s="14">
        <f t="shared" si="4"/>
        <v>107.64000000000001</v>
      </c>
      <c r="F39" s="15">
        <f t="shared" si="5"/>
        <v>0.45552206239264198</v>
      </c>
      <c r="G39" s="13" t="s">
        <v>75</v>
      </c>
    </row>
    <row r="40" spans="2:7" ht="16.2" thickBot="1" x14ac:dyDescent="0.35">
      <c r="B40" s="12" t="s">
        <v>16</v>
      </c>
      <c r="C40" s="11">
        <v>6.99</v>
      </c>
      <c r="D40" s="12">
        <v>15</v>
      </c>
      <c r="E40" s="14">
        <f t="shared" si="4"/>
        <v>104.85000000000001</v>
      </c>
      <c r="F40" s="15">
        <f t="shared" si="5"/>
        <v>0.44371505241423731</v>
      </c>
      <c r="G40" s="13" t="s">
        <v>75</v>
      </c>
    </row>
    <row r="41" spans="2:7" ht="16.2" thickBot="1" x14ac:dyDescent="0.35">
      <c r="B41" s="12" t="s">
        <v>23</v>
      </c>
      <c r="C41" s="11">
        <v>8.7799999999999994</v>
      </c>
      <c r="D41" s="12">
        <v>9</v>
      </c>
      <c r="E41" s="14">
        <f t="shared" si="4"/>
        <v>79.02</v>
      </c>
      <c r="F41" s="15">
        <f t="shared" si="5"/>
        <v>0.33440499229158832</v>
      </c>
      <c r="G41" s="13" t="s">
        <v>75</v>
      </c>
    </row>
    <row r="42" spans="2:7" ht="16.2" thickBot="1" x14ac:dyDescent="0.35">
      <c r="B42" s="12" t="s">
        <v>44</v>
      </c>
      <c r="C42" s="11">
        <v>6.46</v>
      </c>
      <c r="D42" s="12">
        <v>9</v>
      </c>
      <c r="E42" s="14">
        <f t="shared" si="4"/>
        <v>58.14</v>
      </c>
      <c r="F42" s="15">
        <f t="shared" si="5"/>
        <v>0.24604285309836679</v>
      </c>
      <c r="G42" s="13" t="s">
        <v>75</v>
      </c>
    </row>
    <row r="43" spans="2:7" ht="16.2" thickBot="1" x14ac:dyDescent="0.35">
      <c r="B43" s="12" t="s">
        <v>38</v>
      </c>
      <c r="C43" s="11">
        <v>1.99</v>
      </c>
      <c r="D43" s="12">
        <v>18</v>
      </c>
      <c r="E43" s="14">
        <f t="shared" si="4"/>
        <v>35.82</v>
      </c>
      <c r="F43" s="15">
        <f t="shared" si="5"/>
        <v>0.15158677327113002</v>
      </c>
      <c r="G43" s="13" t="s">
        <v>75</v>
      </c>
    </row>
    <row r="44" spans="2:7" x14ac:dyDescent="0.3">
      <c r="E44" s="14" t="s">
        <v>76</v>
      </c>
      <c r="F44" s="15">
        <f>SUM(F34:F43)</f>
        <v>4.2145947339042733</v>
      </c>
      <c r="G44" s="13"/>
    </row>
    <row r="45" spans="2:7" x14ac:dyDescent="0.3">
      <c r="E45" s="14" t="s">
        <v>77</v>
      </c>
      <c r="F45" s="15">
        <f>F44+F33+F18</f>
        <v>99.999978840483919</v>
      </c>
      <c r="G45" s="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Kcal</vt:lpstr>
      <vt:lpstr>Ndpcal%</vt:lpstr>
      <vt:lpstr>CURVA ABC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Abatte Barreros Basili</dc:creator>
  <cp:keywords/>
  <dc:description/>
  <cp:lastModifiedBy>Lara Abatte Barreros Basili</cp:lastModifiedBy>
  <cp:revision/>
  <dcterms:created xsi:type="dcterms:W3CDTF">2024-11-20T19:49:32Z</dcterms:created>
  <dcterms:modified xsi:type="dcterms:W3CDTF">2026-08-13T23:23:31Z</dcterms:modified>
  <cp:category/>
  <cp:contentStatus/>
</cp:coreProperties>
</file>